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MTN\Semester 4\Enterprenurship\"/>
    </mc:Choice>
  </mc:AlternateContent>
  <xr:revisionPtr revIDLastSave="0" documentId="13_ncr:1_{6AE08CA5-703E-416A-A282-5A8B2985B5F0}" xr6:coauthVersionLast="47" xr6:coauthVersionMax="47" xr10:uidLastSave="{00000000-0000-0000-0000-000000000000}"/>
  <bookViews>
    <workbookView xWindow="-108" yWindow="-108" windowWidth="23256" windowHeight="12456" firstSheet="3" activeTab="5" xr2:uid="{18D2AC22-D27D-460B-8EC1-967C756694AF}"/>
  </bookViews>
  <sheets>
    <sheet name="income stmt year1" sheetId="1" r:id="rId1"/>
    <sheet name="income stmt year2" sheetId="4" r:id="rId2"/>
    <sheet name="Income stmt year3" sheetId="5" r:id="rId3"/>
    <sheet name="cash flow stmt year 1" sheetId="2" r:id="rId4"/>
    <sheet name="cash flow year2" sheetId="6" r:id="rId5"/>
    <sheet name="cash flow year3" sheetId="7" r:id="rId6"/>
    <sheet name="balance sheet year1" sheetId="3" r:id="rId7"/>
    <sheet name="balance sheet year 2" sheetId="8" r:id="rId8"/>
    <sheet name="balance sheet year 3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7" l="1"/>
  <c r="D25" i="7"/>
  <c r="E25" i="7"/>
  <c r="E28" i="7" s="1"/>
  <c r="F25" i="7"/>
  <c r="G25" i="7"/>
  <c r="H25" i="7"/>
  <c r="I25" i="7"/>
  <c r="J25" i="7"/>
  <c r="K25" i="7"/>
  <c r="K28" i="7" s="1"/>
  <c r="L25" i="7"/>
  <c r="L28" i="7" s="1"/>
  <c r="M25" i="7"/>
  <c r="M28" i="7" s="1"/>
  <c r="B25" i="7"/>
  <c r="C25" i="6"/>
  <c r="C28" i="6" s="1"/>
  <c r="D25" i="6"/>
  <c r="E25" i="6"/>
  <c r="F25" i="6"/>
  <c r="G25" i="6"/>
  <c r="G28" i="6" s="1"/>
  <c r="H25" i="6"/>
  <c r="H28" i="6" s="1"/>
  <c r="I25" i="6"/>
  <c r="I28" i="6" s="1"/>
  <c r="J25" i="6"/>
  <c r="K25" i="6"/>
  <c r="L25" i="6"/>
  <c r="M25" i="6"/>
  <c r="M28" i="6" s="1"/>
  <c r="B25" i="6"/>
  <c r="C25" i="2"/>
  <c r="D25" i="2"/>
  <c r="E25" i="2"/>
  <c r="F25" i="2"/>
  <c r="G25" i="2"/>
  <c r="H25" i="2"/>
  <c r="I25" i="2"/>
  <c r="J25" i="2"/>
  <c r="K25" i="2"/>
  <c r="L25" i="2"/>
  <c r="M25" i="2"/>
  <c r="B25" i="2"/>
  <c r="B6" i="9"/>
  <c r="B6" i="8"/>
  <c r="C22" i="7"/>
  <c r="C28" i="7" s="1"/>
  <c r="B22" i="7"/>
  <c r="B28" i="7" s="1"/>
  <c r="J28" i="7"/>
  <c r="I28" i="7"/>
  <c r="H28" i="7"/>
  <c r="G28" i="7"/>
  <c r="F28" i="7"/>
  <c r="D28" i="7"/>
  <c r="M9" i="7"/>
  <c r="M27" i="7" s="1"/>
  <c r="L9" i="7"/>
  <c r="L27" i="7" s="1"/>
  <c r="K9" i="7"/>
  <c r="K27" i="7" s="1"/>
  <c r="J9" i="7"/>
  <c r="J27" i="7" s="1"/>
  <c r="I9" i="7"/>
  <c r="I27" i="7" s="1"/>
  <c r="H9" i="7"/>
  <c r="H27" i="7" s="1"/>
  <c r="G9" i="7"/>
  <c r="G27" i="7" s="1"/>
  <c r="F9" i="7"/>
  <c r="F27" i="7" s="1"/>
  <c r="E9" i="7"/>
  <c r="E27" i="7" s="1"/>
  <c r="D9" i="7"/>
  <c r="D27" i="7" s="1"/>
  <c r="C9" i="7"/>
  <c r="C27" i="7" s="1"/>
  <c r="B9" i="7"/>
  <c r="B11" i="7" s="1"/>
  <c r="C22" i="6"/>
  <c r="B22" i="6"/>
  <c r="L28" i="6"/>
  <c r="K28" i="6"/>
  <c r="J28" i="6"/>
  <c r="F28" i="6"/>
  <c r="E28" i="6"/>
  <c r="D28" i="6"/>
  <c r="M9" i="6"/>
  <c r="M27" i="6" s="1"/>
  <c r="L9" i="6"/>
  <c r="L27" i="6" s="1"/>
  <c r="K9" i="6"/>
  <c r="K27" i="6" s="1"/>
  <c r="J9" i="6"/>
  <c r="J27" i="6" s="1"/>
  <c r="I9" i="6"/>
  <c r="I27" i="6" s="1"/>
  <c r="H9" i="6"/>
  <c r="H27" i="6" s="1"/>
  <c r="G9" i="6"/>
  <c r="G27" i="6" s="1"/>
  <c r="F9" i="6"/>
  <c r="F27" i="6" s="1"/>
  <c r="E9" i="6"/>
  <c r="E27" i="6" s="1"/>
  <c r="D9" i="6"/>
  <c r="D27" i="6" s="1"/>
  <c r="C9" i="6"/>
  <c r="C27" i="6" s="1"/>
  <c r="B9" i="6"/>
  <c r="B11" i="6" s="1"/>
  <c r="M22" i="5"/>
  <c r="L22" i="5"/>
  <c r="K22" i="5"/>
  <c r="J22" i="5"/>
  <c r="I22" i="5"/>
  <c r="H22" i="5"/>
  <c r="G22" i="5"/>
  <c r="F22" i="5"/>
  <c r="E22" i="5"/>
  <c r="D22" i="5"/>
  <c r="C22" i="5"/>
  <c r="B22" i="5"/>
  <c r="M9" i="5"/>
  <c r="L9" i="5"/>
  <c r="K9" i="5"/>
  <c r="J9" i="5"/>
  <c r="I9" i="5"/>
  <c r="H9" i="5"/>
  <c r="G9" i="5"/>
  <c r="F9" i="5"/>
  <c r="E9" i="5"/>
  <c r="D9" i="5"/>
  <c r="C9" i="5"/>
  <c r="B9" i="5"/>
  <c r="M8" i="5"/>
  <c r="L8" i="5"/>
  <c r="K8" i="5"/>
  <c r="J8" i="5"/>
  <c r="I8" i="5"/>
  <c r="H8" i="5"/>
  <c r="G8" i="5"/>
  <c r="F8" i="5"/>
  <c r="E8" i="5"/>
  <c r="D8" i="5"/>
  <c r="C8" i="5"/>
  <c r="B8" i="5"/>
  <c r="M7" i="5"/>
  <c r="L7" i="5"/>
  <c r="K7" i="5"/>
  <c r="J7" i="5"/>
  <c r="I7" i="5"/>
  <c r="H7" i="5"/>
  <c r="G7" i="5"/>
  <c r="F7" i="5"/>
  <c r="E7" i="5"/>
  <c r="D7" i="5"/>
  <c r="C7" i="5"/>
  <c r="B7" i="5"/>
  <c r="M6" i="5"/>
  <c r="M10" i="5" s="1"/>
  <c r="L6" i="5"/>
  <c r="L10" i="5" s="1"/>
  <c r="K6" i="5"/>
  <c r="J6" i="5"/>
  <c r="I6" i="5"/>
  <c r="H6" i="5"/>
  <c r="G6" i="5"/>
  <c r="G10" i="5" s="1"/>
  <c r="F6" i="5"/>
  <c r="E6" i="5"/>
  <c r="E10" i="5" s="1"/>
  <c r="D6" i="5"/>
  <c r="C6" i="5"/>
  <c r="B6" i="5"/>
  <c r="B10" i="5" s="1"/>
  <c r="B6" i="3"/>
  <c r="F30" i="7" l="1"/>
  <c r="F32" i="7" s="1"/>
  <c r="G30" i="7"/>
  <c r="G32" i="7" s="1"/>
  <c r="J30" i="7"/>
  <c r="J32" i="7" s="1"/>
  <c r="C30" i="7"/>
  <c r="C32" i="7" s="1"/>
  <c r="I30" i="6"/>
  <c r="I32" i="6" s="1"/>
  <c r="J30" i="6"/>
  <c r="J32" i="6" s="1"/>
  <c r="L30" i="6"/>
  <c r="L32" i="6" s="1"/>
  <c r="E30" i="6"/>
  <c r="E32" i="6" s="1"/>
  <c r="M30" i="7"/>
  <c r="M32" i="7" s="1"/>
  <c r="L30" i="7"/>
  <c r="L32" i="7" s="1"/>
  <c r="K30" i="7"/>
  <c r="K32" i="7" s="1"/>
  <c r="I30" i="7"/>
  <c r="I32" i="7" s="1"/>
  <c r="H30" i="7"/>
  <c r="H32" i="7" s="1"/>
  <c r="E30" i="7"/>
  <c r="E32" i="7" s="1"/>
  <c r="D30" i="7"/>
  <c r="D32" i="7" s="1"/>
  <c r="B27" i="7"/>
  <c r="B30" i="7" s="1"/>
  <c r="K30" i="6"/>
  <c r="K32" i="6" s="1"/>
  <c r="H30" i="6"/>
  <c r="H32" i="6" s="1"/>
  <c r="G30" i="6"/>
  <c r="G32" i="6" s="1"/>
  <c r="F30" i="6"/>
  <c r="F32" i="6" s="1"/>
  <c r="D30" i="6"/>
  <c r="D32" i="6" s="1"/>
  <c r="C30" i="6"/>
  <c r="C32" i="6" s="1"/>
  <c r="B28" i="6"/>
  <c r="B27" i="6"/>
  <c r="B30" i="6"/>
  <c r="M30" i="6"/>
  <c r="M32" i="6" s="1"/>
  <c r="J10" i="5"/>
  <c r="H10" i="5"/>
  <c r="C10" i="5"/>
  <c r="C12" i="5" s="1"/>
  <c r="C13" i="5" s="1"/>
  <c r="C24" i="5" s="1"/>
  <c r="D10" i="5"/>
  <c r="D12" i="5" s="1"/>
  <c r="D13" i="5" s="1"/>
  <c r="D24" i="5" s="1"/>
  <c r="I10" i="5"/>
  <c r="I12" i="5" s="1"/>
  <c r="I13" i="5" s="1"/>
  <c r="I24" i="5" s="1"/>
  <c r="K10" i="5"/>
  <c r="F10" i="5"/>
  <c r="F12" i="5" s="1"/>
  <c r="F13" i="5" s="1"/>
  <c r="F24" i="5" s="1"/>
  <c r="B12" i="5"/>
  <c r="B13" i="5" s="1"/>
  <c r="B24" i="5" s="1"/>
  <c r="E12" i="5"/>
  <c r="E13" i="5" s="1"/>
  <c r="E24" i="5" s="1"/>
  <c r="G12" i="5"/>
  <c r="G13" i="5" s="1"/>
  <c r="G24" i="5" s="1"/>
  <c r="H12" i="5"/>
  <c r="H13" i="5" s="1"/>
  <c r="H24" i="5" s="1"/>
  <c r="J12" i="5"/>
  <c r="J13" i="5" s="1"/>
  <c r="J24" i="5" s="1"/>
  <c r="K12" i="5"/>
  <c r="K13" i="5" s="1"/>
  <c r="K24" i="5" s="1"/>
  <c r="L12" i="5"/>
  <c r="L13" i="5" s="1"/>
  <c r="L24" i="5" s="1"/>
  <c r="M12" i="5"/>
  <c r="M13" i="5" s="1"/>
  <c r="M24" i="5" s="1"/>
  <c r="B32" i="7" l="1"/>
  <c r="C3" i="7"/>
  <c r="B32" i="6"/>
  <c r="C3" i="6"/>
  <c r="E26" i="5"/>
  <c r="E28" i="5" s="1"/>
  <c r="E30" i="5" s="1"/>
  <c r="M26" i="5"/>
  <c r="M28" i="5" s="1"/>
  <c r="M30" i="5" s="1"/>
  <c r="L26" i="5"/>
  <c r="L28" i="5" s="1"/>
  <c r="L30" i="5" s="1"/>
  <c r="K26" i="5"/>
  <c r="K28" i="5" s="1"/>
  <c r="K30" i="5" s="1"/>
  <c r="J26" i="5"/>
  <c r="J28" i="5" s="1"/>
  <c r="J30" i="5" s="1"/>
  <c r="I26" i="5"/>
  <c r="I28" i="5" s="1"/>
  <c r="I30" i="5" s="1"/>
  <c r="H26" i="5"/>
  <c r="H28" i="5" s="1"/>
  <c r="H30" i="5" s="1"/>
  <c r="G26" i="5"/>
  <c r="G28" i="5" s="1"/>
  <c r="G30" i="5" s="1"/>
  <c r="F26" i="5"/>
  <c r="F28" i="5" s="1"/>
  <c r="F30" i="5" s="1"/>
  <c r="D26" i="5"/>
  <c r="D28" i="5" s="1"/>
  <c r="D30" i="5" s="1"/>
  <c r="C26" i="5"/>
  <c r="C28" i="5" s="1"/>
  <c r="C30" i="5" s="1"/>
  <c r="B26" i="5"/>
  <c r="B28" i="5" s="1"/>
  <c r="B30" i="5" s="1"/>
  <c r="D3" i="7" l="1"/>
  <c r="C11" i="7"/>
  <c r="D3" i="6"/>
  <c r="C11" i="6"/>
  <c r="E3" i="7" l="1"/>
  <c r="D11" i="7"/>
  <c r="E3" i="6"/>
  <c r="D11" i="6"/>
  <c r="F3" i="7" l="1"/>
  <c r="E11" i="7"/>
  <c r="F3" i="6"/>
  <c r="E11" i="6"/>
  <c r="G3" i="7" l="1"/>
  <c r="F11" i="7"/>
  <c r="G3" i="6"/>
  <c r="F11" i="6"/>
  <c r="H3" i="7" l="1"/>
  <c r="G11" i="7"/>
  <c r="H3" i="6"/>
  <c r="G11" i="6"/>
  <c r="I3" i="7" l="1"/>
  <c r="H11" i="7"/>
  <c r="I3" i="6"/>
  <c r="H11" i="6"/>
  <c r="J3" i="7" l="1"/>
  <c r="I11" i="7"/>
  <c r="J3" i="6"/>
  <c r="I11" i="6"/>
  <c r="K3" i="7" l="1"/>
  <c r="J11" i="7"/>
  <c r="K3" i="6"/>
  <c r="J11" i="6"/>
  <c r="L3" i="7" l="1"/>
  <c r="K11" i="7"/>
  <c r="L3" i="6"/>
  <c r="K11" i="6"/>
  <c r="M22" i="4"/>
  <c r="L22" i="4"/>
  <c r="K22" i="4"/>
  <c r="J22" i="4"/>
  <c r="I22" i="4"/>
  <c r="H22" i="4"/>
  <c r="G22" i="4"/>
  <c r="F22" i="4"/>
  <c r="E22" i="4"/>
  <c r="D22" i="4"/>
  <c r="C22" i="4"/>
  <c r="B22" i="4"/>
  <c r="M9" i="4"/>
  <c r="L9" i="4"/>
  <c r="K9" i="4"/>
  <c r="J9" i="4"/>
  <c r="I9" i="4"/>
  <c r="H9" i="4"/>
  <c r="G9" i="4"/>
  <c r="F9" i="4"/>
  <c r="E9" i="4"/>
  <c r="D9" i="4"/>
  <c r="C9" i="4"/>
  <c r="B9" i="4"/>
  <c r="M8" i="4"/>
  <c r="L8" i="4"/>
  <c r="K8" i="4"/>
  <c r="J8" i="4"/>
  <c r="I8" i="4"/>
  <c r="H8" i="4"/>
  <c r="G8" i="4"/>
  <c r="F8" i="4"/>
  <c r="E8" i="4"/>
  <c r="D8" i="4"/>
  <c r="C8" i="4"/>
  <c r="B8" i="4"/>
  <c r="M7" i="4"/>
  <c r="L7" i="4"/>
  <c r="K7" i="4"/>
  <c r="J7" i="4"/>
  <c r="I7" i="4"/>
  <c r="H7" i="4"/>
  <c r="G7" i="4"/>
  <c r="F7" i="4"/>
  <c r="E7" i="4"/>
  <c r="D7" i="4"/>
  <c r="C7" i="4"/>
  <c r="B7" i="4"/>
  <c r="M6" i="4"/>
  <c r="M10" i="4" s="1"/>
  <c r="L6" i="4"/>
  <c r="L10" i="4" s="1"/>
  <c r="K6" i="4"/>
  <c r="J6" i="4"/>
  <c r="I6" i="4"/>
  <c r="H6" i="4"/>
  <c r="G6" i="4"/>
  <c r="F6" i="4"/>
  <c r="F10" i="4" s="1"/>
  <c r="E6" i="4"/>
  <c r="D6" i="4"/>
  <c r="C6" i="4"/>
  <c r="C10" i="4" s="1"/>
  <c r="B6" i="4"/>
  <c r="E28" i="2"/>
  <c r="G28" i="2"/>
  <c r="K28" i="2"/>
  <c r="L28" i="2"/>
  <c r="M28" i="2"/>
  <c r="E27" i="2"/>
  <c r="E30" i="2" s="1"/>
  <c r="E32" i="2" s="1"/>
  <c r="H28" i="2"/>
  <c r="F28" i="2"/>
  <c r="I28" i="2"/>
  <c r="J28" i="2"/>
  <c r="E9" i="2"/>
  <c r="F9" i="2"/>
  <c r="F27" i="2" s="1"/>
  <c r="G9" i="2"/>
  <c r="G27" i="2" s="1"/>
  <c r="H9" i="2"/>
  <c r="H27" i="2" s="1"/>
  <c r="I9" i="2"/>
  <c r="I27" i="2" s="1"/>
  <c r="J9" i="2"/>
  <c r="J27" i="2" s="1"/>
  <c r="K9" i="2"/>
  <c r="K27" i="2" s="1"/>
  <c r="L9" i="2"/>
  <c r="L27" i="2" s="1"/>
  <c r="M9" i="2"/>
  <c r="M27" i="2" s="1"/>
  <c r="D27" i="2"/>
  <c r="D28" i="2"/>
  <c r="D9" i="2"/>
  <c r="C22" i="2"/>
  <c r="C9" i="2"/>
  <c r="C27" i="2" s="1"/>
  <c r="B22" i="2"/>
  <c r="D30" i="2" l="1"/>
  <c r="D32" i="2" s="1"/>
  <c r="M30" i="2"/>
  <c r="M32" i="2" s="1"/>
  <c r="M3" i="7"/>
  <c r="L11" i="7"/>
  <c r="M3" i="6"/>
  <c r="L11" i="6"/>
  <c r="K10" i="4"/>
  <c r="J10" i="4"/>
  <c r="J12" i="4" s="1"/>
  <c r="J13" i="4" s="1"/>
  <c r="J24" i="4" s="1"/>
  <c r="I10" i="4"/>
  <c r="I12" i="4" s="1"/>
  <c r="I13" i="4" s="1"/>
  <c r="I24" i="4" s="1"/>
  <c r="H10" i="4"/>
  <c r="H12" i="4" s="1"/>
  <c r="H13" i="4" s="1"/>
  <c r="H24" i="4" s="1"/>
  <c r="G10" i="4"/>
  <c r="E10" i="4"/>
  <c r="E12" i="4" s="1"/>
  <c r="E13" i="4" s="1"/>
  <c r="E24" i="4" s="1"/>
  <c r="D10" i="4"/>
  <c r="D12" i="4" s="1"/>
  <c r="D13" i="4" s="1"/>
  <c r="D24" i="4" s="1"/>
  <c r="B10" i="4"/>
  <c r="B12" i="4"/>
  <c r="B13" i="4" s="1"/>
  <c r="B24" i="4" s="1"/>
  <c r="C12" i="4"/>
  <c r="C13" i="4" s="1"/>
  <c r="C24" i="4" s="1"/>
  <c r="F12" i="4"/>
  <c r="F13" i="4" s="1"/>
  <c r="F24" i="4" s="1"/>
  <c r="G12" i="4"/>
  <c r="G13" i="4" s="1"/>
  <c r="G24" i="4" s="1"/>
  <c r="K12" i="4"/>
  <c r="K13" i="4" s="1"/>
  <c r="K24" i="4" s="1"/>
  <c r="L12" i="4"/>
  <c r="L13" i="4" s="1"/>
  <c r="L24" i="4" s="1"/>
  <c r="M12" i="4"/>
  <c r="M13" i="4" s="1"/>
  <c r="M24" i="4" s="1"/>
  <c r="L30" i="2"/>
  <c r="L32" i="2" s="1"/>
  <c r="K30" i="2"/>
  <c r="K32" i="2" s="1"/>
  <c r="J30" i="2"/>
  <c r="J32" i="2" s="1"/>
  <c r="I30" i="2"/>
  <c r="I32" i="2" s="1"/>
  <c r="H30" i="2"/>
  <c r="H32" i="2" s="1"/>
  <c r="G30" i="2"/>
  <c r="G32" i="2" s="1"/>
  <c r="F30" i="2"/>
  <c r="F32" i="2"/>
  <c r="C28" i="2"/>
  <c r="C30" i="2"/>
  <c r="C32" i="2" s="1"/>
  <c r="B28" i="2"/>
  <c r="M11" i="7" l="1"/>
  <c r="B4" i="9"/>
  <c r="B10" i="9" s="1"/>
  <c r="M11" i="6"/>
  <c r="B4" i="8"/>
  <c r="B10" i="8" s="1"/>
  <c r="M26" i="4"/>
  <c r="M28" i="4" s="1"/>
  <c r="M30" i="4" s="1"/>
  <c r="L26" i="4"/>
  <c r="L28" i="4" s="1"/>
  <c r="L30" i="4" s="1"/>
  <c r="K26" i="4"/>
  <c r="K28" i="4" s="1"/>
  <c r="K30" i="4" s="1"/>
  <c r="J26" i="4"/>
  <c r="J28" i="4" s="1"/>
  <c r="J30" i="4" s="1"/>
  <c r="I26" i="4"/>
  <c r="I28" i="4" s="1"/>
  <c r="I30" i="4" s="1"/>
  <c r="H26" i="4"/>
  <c r="H28" i="4" s="1"/>
  <c r="H30" i="4" s="1"/>
  <c r="G26" i="4"/>
  <c r="G28" i="4" s="1"/>
  <c r="G30" i="4" s="1"/>
  <c r="F26" i="4"/>
  <c r="F28" i="4" s="1"/>
  <c r="F30" i="4" s="1"/>
  <c r="E26" i="4"/>
  <c r="E28" i="4" s="1"/>
  <c r="E30" i="4" s="1"/>
  <c r="D26" i="4"/>
  <c r="D28" i="4" s="1"/>
  <c r="D30" i="4" s="1"/>
  <c r="C26" i="4"/>
  <c r="C28" i="4" s="1"/>
  <c r="C30" i="4" s="1"/>
  <c r="B26" i="4"/>
  <c r="B28" i="4" s="1"/>
  <c r="B30" i="4" s="1"/>
  <c r="E26" i="1"/>
  <c r="F26" i="1"/>
  <c r="G26" i="1"/>
  <c r="H26" i="1"/>
  <c r="I26" i="1"/>
  <c r="E24" i="1"/>
  <c r="F24" i="1"/>
  <c r="G24" i="1"/>
  <c r="H24" i="1"/>
  <c r="I24" i="1"/>
  <c r="B9" i="2"/>
  <c r="B27" i="2" s="1"/>
  <c r="B30" i="2" s="1"/>
  <c r="C3" i="2" l="1"/>
  <c r="B32" i="2"/>
  <c r="B11" i="2"/>
  <c r="H12" i="1"/>
  <c r="F12" i="1"/>
  <c r="J12" i="1"/>
  <c r="I12" i="1"/>
  <c r="G12" i="1"/>
  <c r="E12" i="1"/>
  <c r="B6" i="1"/>
  <c r="B7" i="1"/>
  <c r="B8" i="1"/>
  <c r="B9" i="1"/>
  <c r="M9" i="1"/>
  <c r="L9" i="1"/>
  <c r="K9" i="1"/>
  <c r="J9" i="1"/>
  <c r="J10" i="1" s="1"/>
  <c r="I9" i="1"/>
  <c r="H9" i="1"/>
  <c r="G9" i="1"/>
  <c r="F9" i="1"/>
  <c r="E9" i="1"/>
  <c r="D9" i="1"/>
  <c r="C9" i="1"/>
  <c r="M8" i="1"/>
  <c r="L8" i="1"/>
  <c r="K8" i="1"/>
  <c r="J8" i="1"/>
  <c r="I8" i="1"/>
  <c r="H8" i="1"/>
  <c r="G8" i="1"/>
  <c r="F8" i="1"/>
  <c r="E8" i="1"/>
  <c r="D8" i="1"/>
  <c r="C8" i="1"/>
  <c r="M7" i="1"/>
  <c r="L7" i="1"/>
  <c r="K7" i="1"/>
  <c r="J7" i="1"/>
  <c r="I7" i="1"/>
  <c r="H7" i="1"/>
  <c r="G7" i="1"/>
  <c r="F7" i="1"/>
  <c r="E7" i="1"/>
  <c r="D7" i="1"/>
  <c r="C7" i="1"/>
  <c r="M6" i="1"/>
  <c r="L6" i="1"/>
  <c r="K6" i="1"/>
  <c r="J6" i="1"/>
  <c r="I6" i="1"/>
  <c r="H6" i="1"/>
  <c r="G6" i="1"/>
  <c r="F6" i="1"/>
  <c r="E6" i="1"/>
  <c r="D6" i="1"/>
  <c r="C6" i="1"/>
  <c r="C11" i="2" l="1"/>
  <c r="D3" i="2"/>
  <c r="K10" i="1"/>
  <c r="K12" i="1" s="1"/>
  <c r="L10" i="1"/>
  <c r="L12" i="1" s="1"/>
  <c r="G10" i="1"/>
  <c r="D10" i="1"/>
  <c r="I10" i="1"/>
  <c r="I22" i="1" s="1"/>
  <c r="M10" i="1"/>
  <c r="C10" i="1"/>
  <c r="F10" i="1"/>
  <c r="F22" i="1" s="1"/>
  <c r="B10" i="1"/>
  <c r="B12" i="1" s="1"/>
  <c r="H10" i="1"/>
  <c r="H22" i="1" s="1"/>
  <c r="E10" i="1"/>
  <c r="E22" i="1" s="1"/>
  <c r="L22" i="1"/>
  <c r="K22" i="1"/>
  <c r="K13" i="1"/>
  <c r="K24" i="1" s="1"/>
  <c r="K26" i="1" s="1"/>
  <c r="J22" i="1"/>
  <c r="G22" i="1"/>
  <c r="G13" i="1"/>
  <c r="E3" i="2" l="1"/>
  <c r="D11" i="2"/>
  <c r="M22" i="1"/>
  <c r="M12" i="1"/>
  <c r="D22" i="1"/>
  <c r="D12" i="1"/>
  <c r="C22" i="1"/>
  <c r="C12" i="1"/>
  <c r="C13" i="1"/>
  <c r="C24" i="1" s="1"/>
  <c r="C26" i="1" s="1"/>
  <c r="B22" i="1"/>
  <c r="H13" i="1"/>
  <c r="B13" i="1"/>
  <c r="D13" i="1"/>
  <c r="D24" i="1" s="1"/>
  <c r="D26" i="1" s="1"/>
  <c r="M13" i="1"/>
  <c r="M24" i="1" s="1"/>
  <c r="M26" i="1" s="1"/>
  <c r="L13" i="1"/>
  <c r="L24" i="1" s="1"/>
  <c r="L26" i="1" s="1"/>
  <c r="J13" i="1"/>
  <c r="J24" i="1" s="1"/>
  <c r="J26" i="1" s="1"/>
  <c r="I13" i="1"/>
  <c r="F13" i="1"/>
  <c r="E13" i="1"/>
  <c r="F3" i="2" l="1"/>
  <c r="E11" i="2"/>
  <c r="M28" i="1"/>
  <c r="M30" i="1" s="1"/>
  <c r="L28" i="1"/>
  <c r="L30" i="1" s="1"/>
  <c r="K28" i="1"/>
  <c r="K30" i="1" s="1"/>
  <c r="J28" i="1"/>
  <c r="J30" i="1" s="1"/>
  <c r="I28" i="1"/>
  <c r="I30" i="1" s="1"/>
  <c r="H28" i="1"/>
  <c r="H30" i="1" s="1"/>
  <c r="G28" i="1"/>
  <c r="G30" i="1" s="1"/>
  <c r="F28" i="1"/>
  <c r="F30" i="1" s="1"/>
  <c r="E28" i="1"/>
  <c r="E30" i="1" s="1"/>
  <c r="D28" i="1"/>
  <c r="D30" i="1" s="1"/>
  <c r="C28" i="1"/>
  <c r="C30" i="1" s="1"/>
  <c r="B24" i="1"/>
  <c r="B26" i="1" s="1"/>
  <c r="G3" i="2" l="1"/>
  <c r="F11" i="2"/>
  <c r="B28" i="1"/>
  <c r="B30" i="1" s="1"/>
  <c r="G11" i="2" l="1"/>
  <c r="H3" i="2"/>
  <c r="H11" i="2" l="1"/>
  <c r="I3" i="2"/>
  <c r="I11" i="2" l="1"/>
  <c r="J3" i="2"/>
  <c r="J11" i="2" l="1"/>
  <c r="K3" i="2"/>
  <c r="K11" i="2" l="1"/>
  <c r="L3" i="2"/>
  <c r="L11" i="2" l="1"/>
  <c r="M3" i="2"/>
  <c r="M11" i="2" l="1"/>
  <c r="B4" i="3"/>
  <c r="B10" i="3" s="1"/>
</calcChain>
</file>

<file path=xl/sharedStrings.xml><?xml version="1.0" encoding="utf-8"?>
<sst xmlns="http://schemas.openxmlformats.org/spreadsheetml/2006/main" count="228" uniqueCount="71">
  <si>
    <t>Month</t>
  </si>
  <si>
    <t>Revenue</t>
  </si>
  <si>
    <t>Total Revenue</t>
  </si>
  <si>
    <t>COGS</t>
  </si>
  <si>
    <t>Operating Expenses</t>
  </si>
  <si>
    <t>Supplies</t>
  </si>
  <si>
    <t>Interest Expense</t>
  </si>
  <si>
    <t>Net Income Before Tax</t>
  </si>
  <si>
    <t>Net Profit After Tax</t>
  </si>
  <si>
    <t>Profit Margin %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</si>
  <si>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</si>
  <si>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</si>
  <si>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</si>
  <si>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</si>
  <si>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</si>
  <si>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</si>
  <si>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</si>
  <si>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</si>
  <si>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</si>
  <si>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</si>
  <si>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</si>
  <si>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</si>
  <si>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Snack </t>
  </si>
  <si>
    <t>Main Dishes</t>
  </si>
  <si>
    <t>Desserts</t>
  </si>
  <si>
    <t>Combo Deals</t>
  </si>
  <si>
    <t xml:space="preserve">Snacks </t>
  </si>
  <si>
    <t xml:space="preserve">Main Dishes </t>
  </si>
  <si>
    <t xml:space="preserve">Desserts </t>
  </si>
  <si>
    <t xml:space="preserve">Combo Deals </t>
  </si>
  <si>
    <t>Quantity Of Sales</t>
  </si>
  <si>
    <t>Nishaa Food  2026</t>
  </si>
  <si>
    <t>Gross Profit</t>
  </si>
  <si>
    <t>Wages</t>
  </si>
  <si>
    <t>Legal Expenses</t>
  </si>
  <si>
    <t>Advertissing</t>
  </si>
  <si>
    <t>Additional Expense</t>
  </si>
  <si>
    <t>Total Expense</t>
  </si>
  <si>
    <t>Extimated Income Tax%</t>
  </si>
  <si>
    <t xml:space="preserve">Cash Flow Year 1 </t>
  </si>
  <si>
    <t>Cash on Hand (beginnning of the month)</t>
  </si>
  <si>
    <t>Cash In</t>
  </si>
  <si>
    <t>Cash Sales</t>
  </si>
  <si>
    <t>Accounts Receivable</t>
  </si>
  <si>
    <t xml:space="preserve">Total Cash In </t>
  </si>
  <si>
    <t>Total Cash Available Before Cash Outlays</t>
  </si>
  <si>
    <t>Cash Out</t>
  </si>
  <si>
    <t xml:space="preserve">Operating Expenses </t>
  </si>
  <si>
    <t xml:space="preserve">Salaries and Wages </t>
  </si>
  <si>
    <t>Rent</t>
  </si>
  <si>
    <t xml:space="preserve">Office Supplies etc. </t>
  </si>
  <si>
    <t>Subtotal Operating expenses</t>
  </si>
  <si>
    <t xml:space="preserve">Total Cash Out </t>
  </si>
  <si>
    <t>Total Cash Inlays</t>
  </si>
  <si>
    <t>Total Cash Outlays</t>
  </si>
  <si>
    <t xml:space="preserve">Net Changes in Cash </t>
  </si>
  <si>
    <t>Retained Earnings</t>
  </si>
  <si>
    <t xml:space="preserve">Ending Cash Balance </t>
  </si>
  <si>
    <t>Febrauary</t>
  </si>
  <si>
    <t>Octorber</t>
  </si>
  <si>
    <t>Total Current Assets</t>
  </si>
  <si>
    <t>Total Fixed Assets</t>
  </si>
  <si>
    <t>Total Liabilities</t>
  </si>
  <si>
    <t>Owner’s Equity</t>
  </si>
  <si>
    <t>Balance Sheet Year1</t>
  </si>
  <si>
    <t>Nishaa Food  2027</t>
  </si>
  <si>
    <t>Nishaa Food  2028</t>
  </si>
  <si>
    <t>Cash Flow Year 2</t>
  </si>
  <si>
    <t>Cash Flow Year 3</t>
  </si>
  <si>
    <t>Balance Sheet Year3</t>
  </si>
  <si>
    <t>Balance Sheet Year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</si>
</sst>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8" formatCode="&quot;$&quot;#,##0.00;[Red]\-&quot;$&quot;#,##0.00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i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left" vertical="center" indent="1"/>
    </xf>
    <xf numFmtId="0" fontId="1" fillId="0" borderId="0" xfId="0" applyFont="1" applyAlignment="1">
      <alignment horizontal="left"/>
    </xf>
    <xf numFmtId="6" fontId="0" fillId="0" borderId="0" xfId="0" applyNumberFormat="1"/>
    <xf numFmtId="6" fontId="0" fillId="0" borderId="0" xfId="0" applyNumberFormat="1" applyAlignment="1">
      <alignment vertical="center" wrapText="1"/>
    </xf>
    <xf numFmtId="8" fontId="0" fillId="0" borderId="0" xfId="0" applyNumberFormat="1" applyAlignment="1">
      <alignment vertical="center" wrapText="1"/>
    </xf>
    <xf numFmtId="0" fontId="1" fillId="0" borderId="0" xfId="0" applyFont="1" applyAlignment="1">
      <alignment horizontal="left" vertical="center" indent="1"/>
    </xf>
    <xf numFmtId="8" fontId="0" fillId="0" borderId="0" xfId="0" applyNumberFormat="1"/>
    <xf numFmtId="10" fontId="0" fillId="0" borderId="0" xfId="0" applyNumberFormat="1"/>
    <xf numFmtId="0" fontId="2" fillId="0" borderId="0" xfId="1"/>
    <xf numFmtId="0" fontId="3" fillId="0" borderId="0" xfId="1" applyFont="1"/>
    <xf numFmtId="0" fontId="7" fillId="0" borderId="0" xfId="1" applyFont="1"/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horizontal="center"/>
    </xf>
    <xf numFmtId="1" fontId="0" fillId="0" borderId="0" xfId="0" applyNumberFormat="1" applyAlignment="1">
      <alignment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0" xfId="0" quotePrefix="1" applyFont="1"/>
    <xf numFmtId="6" fontId="1" fillId="0" borderId="0" xfId="0" applyNumberFormat="1" applyFont="1"/>
  </cellXfs>
  <cellStyles count="2">
    <cellStyle name="Normal" xfId="0" builtinId="0"/>
    <cellStyle name="Normal 2" xfId="1" xr:uid="{5D4C28F8-4B57-43F4-96E2-6EBA4C71F949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1A0CD-6BF8-4693-AB6F-B844E221586B}">
  <dimension ref="A1:S30"/>
  <sheetViews>
    <sheetView workbookViewId="0">
      <selection activeCell="S16" sqref="S16"/>
    </sheetView>
  </sheetViews>
  <sheetFormatPr defaultRowHeight="14.4" x14ac:dyDescent="0.3"/>
  <cols>
    <col min="1" max="1" width="18.44140625" customWidth="1"/>
    <col min="2" max="9" width="9.77734375" bestFit="1" customWidth="1"/>
    <col min="10" max="10" width="11.44140625" customWidth="1"/>
    <col min="11" max="11" width="11.109375" customWidth="1"/>
    <col min="12" max="12" width="10.44140625" customWidth="1"/>
    <col min="13" max="13" width="10.109375" customWidth="1"/>
    <col min="18" max="18" width="13" customWidth="1"/>
  </cols>
  <sheetData>
    <row r="1" spans="1:19" x14ac:dyDescent="0.3">
      <c r="A1" s="6"/>
      <c r="B1" s="6"/>
      <c r="I1" s="4" t="s">
        <v>31</v>
      </c>
    </row>
    <row r="3" spans="1:19" x14ac:dyDescent="0.3">
      <c r="A3" s="1" t="s">
        <v>0</v>
      </c>
      <c r="B3" s="1" t="s">
        <v>10</v>
      </c>
      <c r="C3" s="1" t="s">
        <v>11</v>
      </c>
      <c r="D3" s="1" t="s">
        <v>12</v>
      </c>
      <c r="E3" s="1" t="s">
        <v>13</v>
      </c>
      <c r="F3" s="1" t="s">
        <v>14</v>
      </c>
      <c r="G3" s="1" t="s">
        <v>15</v>
      </c>
      <c r="H3" s="1" t="s">
        <v>16</v>
      </c>
      <c r="I3" s="1" t="s">
        <v>17</v>
      </c>
      <c r="J3" s="1" t="s">
        <v>18</v>
      </c>
      <c r="K3" s="1" t="s">
        <v>19</v>
      </c>
      <c r="L3" s="1" t="s">
        <v>20</v>
      </c>
      <c r="M3" s="1" t="s">
        <v>21</v>
      </c>
    </row>
    <row r="4" spans="1:19" x14ac:dyDescent="0.3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R4" s="4"/>
      <c r="S4" s="23"/>
    </row>
    <row r="5" spans="1:19" x14ac:dyDescent="0.3">
      <c r="A5" s="3" t="s">
        <v>30</v>
      </c>
      <c r="B5" s="2">
        <v>35</v>
      </c>
      <c r="C5" s="2">
        <v>40</v>
      </c>
      <c r="D5" s="2">
        <v>50</v>
      </c>
      <c r="E5" s="2">
        <v>40</v>
      </c>
      <c r="F5" s="2">
        <v>45</v>
      </c>
      <c r="G5" s="2">
        <v>70</v>
      </c>
      <c r="H5" s="2">
        <v>85</v>
      </c>
      <c r="I5" s="2">
        <v>87</v>
      </c>
      <c r="J5" s="2">
        <v>45</v>
      </c>
      <c r="K5" s="2">
        <v>35</v>
      </c>
      <c r="L5" s="2">
        <v>39</v>
      </c>
      <c r="M5" s="2">
        <v>38</v>
      </c>
      <c r="R5" s="4" t="s">
        <v>22</v>
      </c>
      <c r="S5" s="7">
        <v>5</v>
      </c>
    </row>
    <row r="6" spans="1:19" x14ac:dyDescent="0.3">
      <c r="A6" s="2" t="s">
        <v>26</v>
      </c>
      <c r="B6" s="8">
        <f>B5*S5</f>
        <v>175</v>
      </c>
      <c r="C6" s="8">
        <f>C5*S5</f>
        <v>200</v>
      </c>
      <c r="D6" s="8">
        <f>D5*S5</f>
        <v>250</v>
      </c>
      <c r="E6" s="8">
        <f>E5*S5</f>
        <v>200</v>
      </c>
      <c r="F6" s="8">
        <f>F5*S5</f>
        <v>225</v>
      </c>
      <c r="G6" s="8">
        <f>G5*S5</f>
        <v>350</v>
      </c>
      <c r="H6" s="8">
        <f>H5*S5</f>
        <v>425</v>
      </c>
      <c r="I6" s="8">
        <f>I5*S5</f>
        <v>435</v>
      </c>
      <c r="J6" s="8">
        <f>J5*S5</f>
        <v>225</v>
      </c>
      <c r="K6" s="8">
        <f>K5*S5</f>
        <v>175</v>
      </c>
      <c r="L6" s="8">
        <f>L5*S5</f>
        <v>195</v>
      </c>
      <c r="M6" s="8">
        <f>M5*S5</f>
        <v>190</v>
      </c>
      <c r="R6" s="4" t="s">
        <v>23</v>
      </c>
      <c r="S6" s="7">
        <v>15</v>
      </c>
    </row>
    <row r="7" spans="1:19" x14ac:dyDescent="0.3">
      <c r="A7" s="2" t="s">
        <v>27</v>
      </c>
      <c r="B7" s="8">
        <f>B5*S6</f>
        <v>525</v>
      </c>
      <c r="C7" s="8">
        <f>C5*S6</f>
        <v>600</v>
      </c>
      <c r="D7" s="8">
        <f>D5*S6</f>
        <v>750</v>
      </c>
      <c r="E7" s="8">
        <f>E5*S6</f>
        <v>600</v>
      </c>
      <c r="F7" s="8">
        <f>F5*S6</f>
        <v>675</v>
      </c>
      <c r="G7" s="8">
        <f>G5*S6</f>
        <v>1050</v>
      </c>
      <c r="H7" s="8">
        <f>H5*S6</f>
        <v>1275</v>
      </c>
      <c r="I7" s="8">
        <f>I5*S6</f>
        <v>1305</v>
      </c>
      <c r="J7" s="8">
        <f>J5*S6</f>
        <v>675</v>
      </c>
      <c r="K7" s="8">
        <f>K5*S6</f>
        <v>525</v>
      </c>
      <c r="L7" s="8">
        <f>L5*S6</f>
        <v>585</v>
      </c>
      <c r="M7" s="8">
        <f>M5*S6</f>
        <v>570</v>
      </c>
      <c r="R7" s="4" t="s">
        <v>24</v>
      </c>
      <c r="S7" s="7">
        <v>10</v>
      </c>
    </row>
    <row r="8" spans="1:19" x14ac:dyDescent="0.3">
      <c r="A8" s="2" t="s">
        <v>28</v>
      </c>
      <c r="B8" s="8">
        <f>B5*S7</f>
        <v>350</v>
      </c>
      <c r="C8" s="8">
        <f>C5*S7</f>
        <v>400</v>
      </c>
      <c r="D8" s="8">
        <f>D5*S7</f>
        <v>500</v>
      </c>
      <c r="E8" s="8">
        <f>E5*S7</f>
        <v>400</v>
      </c>
      <c r="F8" s="8">
        <f>F5*S7</f>
        <v>450</v>
      </c>
      <c r="G8" s="8">
        <f>G5*S7</f>
        <v>700</v>
      </c>
      <c r="H8" s="8">
        <f>H5*S7</f>
        <v>850</v>
      </c>
      <c r="I8" s="8">
        <f>I5*S7</f>
        <v>870</v>
      </c>
      <c r="J8" s="8">
        <f>J5*S7</f>
        <v>450</v>
      </c>
      <c r="K8" s="8">
        <f>K5*S7</f>
        <v>350</v>
      </c>
      <c r="L8" s="8">
        <f>L5*S7</f>
        <v>390</v>
      </c>
      <c r="M8" s="8">
        <f>M5*S7</f>
        <v>380</v>
      </c>
      <c r="R8" s="4" t="s">
        <v>25</v>
      </c>
      <c r="S8" s="7">
        <v>25</v>
      </c>
    </row>
    <row r="9" spans="1:19" x14ac:dyDescent="0.3">
      <c r="A9" s="2" t="s">
        <v>29</v>
      </c>
      <c r="B9" s="8">
        <f>B5*S8</f>
        <v>875</v>
      </c>
      <c r="C9" s="8">
        <f>C5*S8</f>
        <v>1000</v>
      </c>
      <c r="D9" s="8">
        <f>D5*S8</f>
        <v>1250</v>
      </c>
      <c r="E9" s="8">
        <f>E5*S8</f>
        <v>1000</v>
      </c>
      <c r="F9" s="8">
        <f>F5*S8</f>
        <v>1125</v>
      </c>
      <c r="G9" s="8">
        <f>G5*S8</f>
        <v>1750</v>
      </c>
      <c r="H9" s="8">
        <f>H5*S8</f>
        <v>2125</v>
      </c>
      <c r="I9" s="8">
        <f>I5*S8</f>
        <v>2175</v>
      </c>
      <c r="J9" s="8">
        <f>J5*S8</f>
        <v>1125</v>
      </c>
      <c r="K9" s="8">
        <f>K5*S8</f>
        <v>875</v>
      </c>
      <c r="L9" s="8">
        <f>L5*S8</f>
        <v>975</v>
      </c>
      <c r="M9" s="8">
        <f>M5*S8</f>
        <v>950</v>
      </c>
    </row>
    <row r="10" spans="1:19" x14ac:dyDescent="0.3">
      <c r="A10" s="3" t="s">
        <v>2</v>
      </c>
      <c r="B10" s="8">
        <f>B6+B7+B8+B9</f>
        <v>1925</v>
      </c>
      <c r="C10" s="8">
        <f t="shared" ref="C10:D10" si="0">C6+C7+C8+C9</f>
        <v>2200</v>
      </c>
      <c r="D10" s="8">
        <f t="shared" si="0"/>
        <v>2750</v>
      </c>
      <c r="E10" s="8">
        <f t="shared" ref="E10" si="1">E6+E7+E8+E9</f>
        <v>2200</v>
      </c>
      <c r="F10" s="8">
        <f t="shared" ref="F10" si="2">F6+F7+F8+F9</f>
        <v>2475</v>
      </c>
      <c r="G10" s="8">
        <f t="shared" ref="G10" si="3">G6+G7+G8+G9</f>
        <v>3850</v>
      </c>
      <c r="H10" s="8">
        <f t="shared" ref="H10" si="4">H6+H7+H8+H9</f>
        <v>4675</v>
      </c>
      <c r="I10" s="8">
        <f t="shared" ref="I10" si="5">I6+I7+I8+I9</f>
        <v>4785</v>
      </c>
      <c r="J10" s="8">
        <f t="shared" ref="J10" si="6">J6+J7+J8+J9</f>
        <v>2475</v>
      </c>
      <c r="K10" s="8">
        <f t="shared" ref="K10" si="7">K6+K7+K8+K9</f>
        <v>1925</v>
      </c>
      <c r="L10" s="8">
        <f t="shared" ref="L10" si="8">L6+L7+L8+L9</f>
        <v>2145</v>
      </c>
      <c r="M10" s="8">
        <f t="shared" ref="M10" si="9">M6+M7+M8+M9</f>
        <v>2090</v>
      </c>
    </row>
    <row r="11" spans="1:19" x14ac:dyDescent="0.3">
      <c r="A11" s="3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9" x14ac:dyDescent="0.3">
      <c r="A12" s="3" t="s">
        <v>3</v>
      </c>
      <c r="B12" s="8">
        <f>25%*B10</f>
        <v>481.25</v>
      </c>
      <c r="C12" s="8">
        <f>25%*C10</f>
        <v>550</v>
      </c>
      <c r="D12" s="8">
        <f>25%*D10</f>
        <v>687.5</v>
      </c>
      <c r="E12" s="8">
        <f>35%*E10</f>
        <v>770</v>
      </c>
      <c r="F12" s="8">
        <f>35%*F10</f>
        <v>866.25</v>
      </c>
      <c r="G12" s="8">
        <f>35%*G10</f>
        <v>1347.5</v>
      </c>
      <c r="H12" s="8">
        <f>35%*H10</f>
        <v>1636.25</v>
      </c>
      <c r="I12" s="8">
        <f>35%*I10</f>
        <v>1674.75</v>
      </c>
      <c r="J12" s="9">
        <f>49%*J10</f>
        <v>1212.75</v>
      </c>
      <c r="K12" s="8">
        <f>30%*K10</f>
        <v>577.5</v>
      </c>
      <c r="L12" s="8">
        <f>25%*L10</f>
        <v>536.25</v>
      </c>
      <c r="M12" s="9">
        <f>29%*M10</f>
        <v>606.09999999999991</v>
      </c>
    </row>
    <row r="13" spans="1:19" x14ac:dyDescent="0.3">
      <c r="A13" s="3" t="s">
        <v>32</v>
      </c>
      <c r="B13" s="8">
        <f>B10-B12</f>
        <v>1443.75</v>
      </c>
      <c r="C13" s="8">
        <f t="shared" ref="C13:M13" si="10">C10-C12</f>
        <v>1650</v>
      </c>
      <c r="D13" s="8">
        <f t="shared" si="10"/>
        <v>2062.5</v>
      </c>
      <c r="E13" s="8">
        <f t="shared" si="10"/>
        <v>1430</v>
      </c>
      <c r="F13" s="8">
        <f t="shared" si="10"/>
        <v>1608.75</v>
      </c>
      <c r="G13" s="8">
        <f t="shared" si="10"/>
        <v>2502.5</v>
      </c>
      <c r="H13" s="8">
        <f t="shared" si="10"/>
        <v>3038.75</v>
      </c>
      <c r="I13" s="8">
        <f t="shared" si="10"/>
        <v>3110.25</v>
      </c>
      <c r="J13" s="8">
        <f t="shared" si="10"/>
        <v>1262.25</v>
      </c>
      <c r="K13" s="8">
        <f t="shared" si="10"/>
        <v>1347.5</v>
      </c>
      <c r="L13" s="8">
        <f t="shared" si="10"/>
        <v>1608.75</v>
      </c>
      <c r="M13" s="8">
        <f t="shared" si="10"/>
        <v>1483.9</v>
      </c>
    </row>
    <row r="14" spans="1:19" x14ac:dyDescent="0.3">
      <c r="A14" s="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9" x14ac:dyDescent="0.3">
      <c r="A15" s="3" t="s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9" x14ac:dyDescent="0.3">
      <c r="A16" s="2" t="s">
        <v>33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</row>
    <row r="17" spans="1:13" x14ac:dyDescent="0.3">
      <c r="A17" s="2" t="s">
        <v>34</v>
      </c>
      <c r="B17" s="2">
        <v>500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</row>
    <row r="18" spans="1:13" x14ac:dyDescent="0.3">
      <c r="A18" s="2" t="s">
        <v>35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</row>
    <row r="19" spans="1:13" x14ac:dyDescent="0.3">
      <c r="A19" s="2" t="s">
        <v>5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</row>
    <row r="20" spans="1:13" x14ac:dyDescent="0.3">
      <c r="A20" s="2" t="s">
        <v>6</v>
      </c>
      <c r="B20" s="2">
        <v>50</v>
      </c>
      <c r="C20" s="2">
        <v>50</v>
      </c>
      <c r="D20" s="2">
        <v>50</v>
      </c>
      <c r="E20" s="2">
        <v>50</v>
      </c>
      <c r="F20" s="2">
        <v>50</v>
      </c>
      <c r="G20" s="2">
        <v>50</v>
      </c>
      <c r="H20" s="2">
        <v>50</v>
      </c>
      <c r="I20" s="2">
        <v>50</v>
      </c>
      <c r="J20" s="2">
        <v>50</v>
      </c>
      <c r="K20" s="2">
        <v>50</v>
      </c>
      <c r="L20" s="2">
        <v>50</v>
      </c>
      <c r="M20" s="2">
        <v>50</v>
      </c>
    </row>
    <row r="21" spans="1:13" x14ac:dyDescent="0.3">
      <c r="A21" s="2" t="s">
        <v>36</v>
      </c>
      <c r="B21" s="2">
        <v>50</v>
      </c>
      <c r="C21" s="2">
        <v>150</v>
      </c>
      <c r="D21" s="2">
        <v>50</v>
      </c>
      <c r="E21" s="2">
        <v>80</v>
      </c>
      <c r="F21" s="2">
        <v>70</v>
      </c>
      <c r="G21" s="2">
        <v>90</v>
      </c>
      <c r="H21" s="2">
        <v>85</v>
      </c>
      <c r="I21" s="2">
        <v>120</v>
      </c>
      <c r="J21" s="2">
        <v>80</v>
      </c>
      <c r="K21" s="2">
        <v>55</v>
      </c>
      <c r="L21" s="2">
        <v>45</v>
      </c>
      <c r="M21" s="2">
        <v>30</v>
      </c>
    </row>
    <row r="22" spans="1:13" x14ac:dyDescent="0.3">
      <c r="A22" s="3" t="s">
        <v>37</v>
      </c>
      <c r="B22" s="9">
        <f>B16+B17+B18+B19+B20+B21</f>
        <v>600</v>
      </c>
      <c r="C22" s="9">
        <f>C16+C17+C18+C19+C20+C21</f>
        <v>200</v>
      </c>
      <c r="D22" s="9">
        <f t="shared" ref="D22:M22" si="11">D16+D17+D18+D19+D20+D21</f>
        <v>100</v>
      </c>
      <c r="E22" s="9">
        <f t="shared" si="11"/>
        <v>130</v>
      </c>
      <c r="F22" s="9">
        <f t="shared" si="11"/>
        <v>120</v>
      </c>
      <c r="G22" s="9">
        <f t="shared" si="11"/>
        <v>140</v>
      </c>
      <c r="H22" s="9">
        <f t="shared" si="11"/>
        <v>135</v>
      </c>
      <c r="I22" s="9">
        <f t="shared" si="11"/>
        <v>170</v>
      </c>
      <c r="J22" s="9">
        <f t="shared" si="11"/>
        <v>130</v>
      </c>
      <c r="K22" s="9">
        <f t="shared" si="11"/>
        <v>105</v>
      </c>
      <c r="L22" s="9">
        <f t="shared" si="11"/>
        <v>95</v>
      </c>
      <c r="M22" s="9">
        <f t="shared" si="11"/>
        <v>80</v>
      </c>
    </row>
    <row r="23" spans="1:13" x14ac:dyDescent="0.3">
      <c r="A23" s="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28.8" x14ac:dyDescent="0.3">
      <c r="A24" s="3" t="s">
        <v>7</v>
      </c>
      <c r="B24" s="11">
        <f t="shared" ref="B24:M24" si="12">B13-B22</f>
        <v>843.75</v>
      </c>
      <c r="C24" s="11">
        <f t="shared" si="12"/>
        <v>1450</v>
      </c>
      <c r="D24" s="11">
        <f t="shared" si="12"/>
        <v>1962.5</v>
      </c>
      <c r="E24" s="11">
        <f t="shared" si="12"/>
        <v>1300</v>
      </c>
      <c r="F24" s="11">
        <f t="shared" si="12"/>
        <v>1488.75</v>
      </c>
      <c r="G24" s="11">
        <f t="shared" si="12"/>
        <v>2362.5</v>
      </c>
      <c r="H24" s="11">
        <f t="shared" si="12"/>
        <v>2903.75</v>
      </c>
      <c r="I24" s="11">
        <f t="shared" si="12"/>
        <v>2940.25</v>
      </c>
      <c r="J24" s="11">
        <f t="shared" si="12"/>
        <v>1132.25</v>
      </c>
      <c r="K24" s="11">
        <f t="shared" si="12"/>
        <v>1242.5</v>
      </c>
      <c r="L24" s="11">
        <f t="shared" si="12"/>
        <v>1513.75</v>
      </c>
      <c r="M24" s="11">
        <f t="shared" si="12"/>
        <v>1403.9</v>
      </c>
    </row>
    <row r="25" spans="1:13" x14ac:dyDescent="0.3">
      <c r="A25" s="4"/>
    </row>
    <row r="26" spans="1:13" ht="28.8" x14ac:dyDescent="0.3">
      <c r="A26" s="3" t="s">
        <v>38</v>
      </c>
      <c r="B26" s="11">
        <f>2%*B24</f>
        <v>16.875</v>
      </c>
      <c r="C26" s="11">
        <f t="shared" ref="C26:M26" si="13">2%*C24</f>
        <v>29</v>
      </c>
      <c r="D26" s="11">
        <f t="shared" si="13"/>
        <v>39.25</v>
      </c>
      <c r="E26" s="11">
        <f t="shared" si="13"/>
        <v>26</v>
      </c>
      <c r="F26" s="11">
        <f t="shared" si="13"/>
        <v>29.775000000000002</v>
      </c>
      <c r="G26" s="11">
        <f t="shared" si="13"/>
        <v>47.25</v>
      </c>
      <c r="H26" s="11">
        <f t="shared" si="13"/>
        <v>58.075000000000003</v>
      </c>
      <c r="I26" s="11">
        <f t="shared" si="13"/>
        <v>58.805</v>
      </c>
      <c r="J26" s="11">
        <f t="shared" si="13"/>
        <v>22.645</v>
      </c>
      <c r="K26" s="11">
        <f t="shared" si="13"/>
        <v>24.85</v>
      </c>
      <c r="L26" s="11">
        <f t="shared" si="13"/>
        <v>30.275000000000002</v>
      </c>
      <c r="M26" s="11">
        <f t="shared" si="13"/>
        <v>28.078000000000003</v>
      </c>
    </row>
    <row r="27" spans="1:13" x14ac:dyDescent="0.3">
      <c r="A27" s="5"/>
    </row>
    <row r="28" spans="1:13" x14ac:dyDescent="0.3">
      <c r="A28" s="10" t="s">
        <v>8</v>
      </c>
      <c r="B28" s="11">
        <f>B24-B26</f>
        <v>826.875</v>
      </c>
      <c r="C28" s="11">
        <f t="shared" ref="C28:M28" si="14">C24-C26</f>
        <v>1421</v>
      </c>
      <c r="D28" s="11">
        <f t="shared" si="14"/>
        <v>1923.25</v>
      </c>
      <c r="E28" s="11">
        <f t="shared" si="14"/>
        <v>1274</v>
      </c>
      <c r="F28" s="11">
        <f t="shared" si="14"/>
        <v>1458.9749999999999</v>
      </c>
      <c r="G28" s="11">
        <f t="shared" si="14"/>
        <v>2315.25</v>
      </c>
      <c r="H28" s="11">
        <f t="shared" si="14"/>
        <v>2845.6750000000002</v>
      </c>
      <c r="I28" s="11">
        <f t="shared" si="14"/>
        <v>2881.4450000000002</v>
      </c>
      <c r="J28" s="11">
        <f t="shared" si="14"/>
        <v>1109.605</v>
      </c>
      <c r="K28" s="11">
        <f t="shared" si="14"/>
        <v>1217.6500000000001</v>
      </c>
      <c r="L28" s="11">
        <f t="shared" si="14"/>
        <v>1483.4749999999999</v>
      </c>
      <c r="M28" s="11">
        <f t="shared" si="14"/>
        <v>1375.8220000000001</v>
      </c>
    </row>
    <row r="29" spans="1:13" x14ac:dyDescent="0.3">
      <c r="A29" s="5"/>
    </row>
    <row r="30" spans="1:13" x14ac:dyDescent="0.3">
      <c r="A30" s="4" t="s">
        <v>9</v>
      </c>
      <c r="B30" s="12">
        <f>B28/B10</f>
        <v>0.42954545454545456</v>
      </c>
      <c r="C30" s="12">
        <f t="shared" ref="C30:M30" si="15">C28/C10</f>
        <v>0.64590909090909088</v>
      </c>
      <c r="D30" s="12">
        <f t="shared" si="15"/>
        <v>0.69936363636363641</v>
      </c>
      <c r="E30" s="12">
        <f t="shared" si="15"/>
        <v>0.5790909090909091</v>
      </c>
      <c r="F30" s="12">
        <f t="shared" si="15"/>
        <v>0.5894848484848485</v>
      </c>
      <c r="G30" s="12">
        <f t="shared" si="15"/>
        <v>0.60136363636363632</v>
      </c>
      <c r="H30" s="12">
        <f t="shared" si="15"/>
        <v>0.60870053475935837</v>
      </c>
      <c r="I30" s="12">
        <f t="shared" si="15"/>
        <v>0.60218286311389768</v>
      </c>
      <c r="J30" s="12">
        <f t="shared" si="15"/>
        <v>0.44832525252525252</v>
      </c>
      <c r="K30" s="12">
        <f t="shared" si="15"/>
        <v>0.63254545454545463</v>
      </c>
      <c r="L30" s="12">
        <f t="shared" si="15"/>
        <v>0.69159673659673659</v>
      </c>
      <c r="M30" s="12">
        <f t="shared" si="15"/>
        <v>0.65828803827751203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763E7-B5BD-43E3-ACBD-0C2C19487CFC}">
  <dimension ref="A1:S30"/>
  <sheetViews>
    <sheetView workbookViewId="0">
      <selection activeCell="R19" sqref="A1:XFD1048576"/>
    </sheetView>
  </sheetViews>
  <sheetFormatPr defaultRowHeight="14.4" x14ac:dyDescent="0.3"/>
  <cols>
    <col min="1" max="1" width="18.44140625" customWidth="1"/>
    <col min="2" max="9" width="9.77734375" bestFit="1" customWidth="1"/>
    <col min="10" max="10" width="11.44140625" customWidth="1"/>
    <col min="11" max="11" width="11.109375" customWidth="1"/>
    <col min="12" max="12" width="10.44140625" customWidth="1"/>
    <col min="13" max="13" width="10.109375" customWidth="1"/>
    <col min="18" max="18" width="13" customWidth="1"/>
  </cols>
  <sheetData>
    <row r="1" spans="1:19" x14ac:dyDescent="0.3">
      <c r="A1" s="6"/>
      <c r="B1" s="6"/>
      <c r="I1" s="4" t="s">
        <v>65</v>
      </c>
    </row>
    <row r="3" spans="1:19" x14ac:dyDescent="0.3">
      <c r="A3" s="1" t="s">
        <v>0</v>
      </c>
      <c r="B3" s="1" t="s">
        <v>10</v>
      </c>
      <c r="C3" s="1" t="s">
        <v>11</v>
      </c>
      <c r="D3" s="1" t="s">
        <v>12</v>
      </c>
      <c r="E3" s="1" t="s">
        <v>13</v>
      </c>
      <c r="F3" s="1" t="s">
        <v>14</v>
      </c>
      <c r="G3" s="1" t="s">
        <v>15</v>
      </c>
      <c r="H3" s="1" t="s">
        <v>16</v>
      </c>
      <c r="I3" s="1" t="s">
        <v>17</v>
      </c>
      <c r="J3" s="1" t="s">
        <v>18</v>
      </c>
      <c r="K3" s="1" t="s">
        <v>19</v>
      </c>
      <c r="L3" s="1" t="s">
        <v>20</v>
      </c>
      <c r="M3" s="1" t="s">
        <v>21</v>
      </c>
      <c r="R3" s="4"/>
      <c r="S3" s="4"/>
    </row>
    <row r="4" spans="1:19" x14ac:dyDescent="0.3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R4" s="4"/>
      <c r="S4" s="23"/>
    </row>
    <row r="5" spans="1:19" x14ac:dyDescent="0.3">
      <c r="A5" s="3" t="s">
        <v>30</v>
      </c>
      <c r="B5" s="2">
        <v>45</v>
      </c>
      <c r="C5" s="2">
        <v>50</v>
      </c>
      <c r="D5" s="2">
        <v>60</v>
      </c>
      <c r="E5" s="2">
        <v>50</v>
      </c>
      <c r="F5" s="2">
        <v>55</v>
      </c>
      <c r="G5" s="2">
        <v>80</v>
      </c>
      <c r="H5" s="2">
        <v>95</v>
      </c>
      <c r="I5" s="2">
        <v>97</v>
      </c>
      <c r="J5" s="2">
        <v>60</v>
      </c>
      <c r="K5" s="2">
        <v>50</v>
      </c>
      <c r="L5" s="2">
        <v>65</v>
      </c>
      <c r="M5" s="2">
        <v>58</v>
      </c>
      <c r="R5" s="4" t="s">
        <v>22</v>
      </c>
      <c r="S5" s="7">
        <v>5</v>
      </c>
    </row>
    <row r="6" spans="1:19" x14ac:dyDescent="0.3">
      <c r="A6" s="2" t="s">
        <v>26</v>
      </c>
      <c r="B6" s="8">
        <f>B5*S5</f>
        <v>225</v>
      </c>
      <c r="C6" s="8">
        <f>C5*S5</f>
        <v>250</v>
      </c>
      <c r="D6" s="8">
        <f>D5*S5</f>
        <v>300</v>
      </c>
      <c r="E6" s="8">
        <f>E5*S5</f>
        <v>250</v>
      </c>
      <c r="F6" s="8">
        <f>F5*S5</f>
        <v>275</v>
      </c>
      <c r="G6" s="8">
        <f>G5*S5</f>
        <v>400</v>
      </c>
      <c r="H6" s="8">
        <f>H5*S5</f>
        <v>475</v>
      </c>
      <c r="I6" s="8">
        <f>I5*S5</f>
        <v>485</v>
      </c>
      <c r="J6" s="8">
        <f>J5*S5</f>
        <v>300</v>
      </c>
      <c r="K6" s="8">
        <f>K5*S5</f>
        <v>250</v>
      </c>
      <c r="L6" s="8">
        <f>L5*S5</f>
        <v>325</v>
      </c>
      <c r="M6" s="8">
        <f>M5*S5</f>
        <v>290</v>
      </c>
      <c r="R6" s="4" t="s">
        <v>23</v>
      </c>
      <c r="S6" s="7">
        <v>15</v>
      </c>
    </row>
    <row r="7" spans="1:19" x14ac:dyDescent="0.3">
      <c r="A7" s="2" t="s">
        <v>27</v>
      </c>
      <c r="B7" s="8">
        <f>B5*S6</f>
        <v>675</v>
      </c>
      <c r="C7" s="8">
        <f>C5*S6</f>
        <v>750</v>
      </c>
      <c r="D7" s="8">
        <f>D5*S6</f>
        <v>900</v>
      </c>
      <c r="E7" s="8">
        <f>E5*S6</f>
        <v>750</v>
      </c>
      <c r="F7" s="8">
        <f>F5*S6</f>
        <v>825</v>
      </c>
      <c r="G7" s="8">
        <f>G5*S6</f>
        <v>1200</v>
      </c>
      <c r="H7" s="8">
        <f>H5*S6</f>
        <v>1425</v>
      </c>
      <c r="I7" s="8">
        <f>I5*S6</f>
        <v>1455</v>
      </c>
      <c r="J7" s="8">
        <f>J5*S6</f>
        <v>900</v>
      </c>
      <c r="K7" s="8">
        <f>K5*S6</f>
        <v>750</v>
      </c>
      <c r="L7" s="8">
        <f>L5*S6</f>
        <v>975</v>
      </c>
      <c r="M7" s="8">
        <f>M5*S6</f>
        <v>870</v>
      </c>
      <c r="R7" s="4" t="s">
        <v>24</v>
      </c>
      <c r="S7" s="7">
        <v>10</v>
      </c>
    </row>
    <row r="8" spans="1:19" x14ac:dyDescent="0.3">
      <c r="A8" s="2" t="s">
        <v>28</v>
      </c>
      <c r="B8" s="8">
        <f>B5*S7</f>
        <v>450</v>
      </c>
      <c r="C8" s="8">
        <f>C5*S7</f>
        <v>500</v>
      </c>
      <c r="D8" s="8">
        <f>D5*S7</f>
        <v>600</v>
      </c>
      <c r="E8" s="8">
        <f>E5*S7</f>
        <v>500</v>
      </c>
      <c r="F8" s="8">
        <f>F5*S7</f>
        <v>550</v>
      </c>
      <c r="G8" s="8">
        <f>G5*S7</f>
        <v>800</v>
      </c>
      <c r="H8" s="8">
        <f>H5*S7</f>
        <v>950</v>
      </c>
      <c r="I8" s="8">
        <f>I5*S7</f>
        <v>970</v>
      </c>
      <c r="J8" s="8">
        <f>J5*S7</f>
        <v>600</v>
      </c>
      <c r="K8" s="8">
        <f>K5*S7</f>
        <v>500</v>
      </c>
      <c r="L8" s="8">
        <f>L5*S7</f>
        <v>650</v>
      </c>
      <c r="M8" s="8">
        <f>M5*S7</f>
        <v>580</v>
      </c>
      <c r="R8" s="4" t="s">
        <v>25</v>
      </c>
      <c r="S8" s="7">
        <v>25</v>
      </c>
    </row>
    <row r="9" spans="1:19" x14ac:dyDescent="0.3">
      <c r="A9" s="2" t="s">
        <v>29</v>
      </c>
      <c r="B9" s="8">
        <f>B5*S8</f>
        <v>1125</v>
      </c>
      <c r="C9" s="8">
        <f>C5*S8</f>
        <v>1250</v>
      </c>
      <c r="D9" s="8">
        <f>D5*S8</f>
        <v>1500</v>
      </c>
      <c r="E9" s="8">
        <f>E5*S8</f>
        <v>1250</v>
      </c>
      <c r="F9" s="8">
        <f>F5*S8</f>
        <v>1375</v>
      </c>
      <c r="G9" s="8">
        <f>G5*S8</f>
        <v>2000</v>
      </c>
      <c r="H9" s="8">
        <f>H5*S8</f>
        <v>2375</v>
      </c>
      <c r="I9" s="8">
        <f>I5*S8</f>
        <v>2425</v>
      </c>
      <c r="J9" s="8">
        <f>J5*S8</f>
        <v>1500</v>
      </c>
      <c r="K9" s="8">
        <f>K5*S8</f>
        <v>1250</v>
      </c>
      <c r="L9" s="8">
        <f>L5*S8</f>
        <v>1625</v>
      </c>
      <c r="M9" s="8">
        <f>M5*S8</f>
        <v>1450</v>
      </c>
    </row>
    <row r="10" spans="1:19" x14ac:dyDescent="0.3">
      <c r="A10" s="3" t="s">
        <v>2</v>
      </c>
      <c r="B10" s="8">
        <f>B6+B7+B8+B9</f>
        <v>2475</v>
      </c>
      <c r="C10" s="8">
        <f t="shared" ref="C10:M10" si="0">C6+C7+C8+C9</f>
        <v>2750</v>
      </c>
      <c r="D10" s="8">
        <f t="shared" si="0"/>
        <v>3300</v>
      </c>
      <c r="E10" s="8">
        <f t="shared" si="0"/>
        <v>2750</v>
      </c>
      <c r="F10" s="8">
        <f t="shared" si="0"/>
        <v>3025</v>
      </c>
      <c r="G10" s="8">
        <f t="shared" si="0"/>
        <v>4400</v>
      </c>
      <c r="H10" s="8">
        <f t="shared" si="0"/>
        <v>5225</v>
      </c>
      <c r="I10" s="8">
        <f t="shared" si="0"/>
        <v>5335</v>
      </c>
      <c r="J10" s="8">
        <f t="shared" si="0"/>
        <v>3300</v>
      </c>
      <c r="K10" s="8">
        <f t="shared" si="0"/>
        <v>2750</v>
      </c>
      <c r="L10" s="8">
        <f t="shared" si="0"/>
        <v>3575</v>
      </c>
      <c r="M10" s="8">
        <f t="shared" si="0"/>
        <v>3190</v>
      </c>
    </row>
    <row r="11" spans="1:19" x14ac:dyDescent="0.3">
      <c r="A11" s="3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9" x14ac:dyDescent="0.3">
      <c r="A12" s="3" t="s">
        <v>3</v>
      </c>
      <c r="B12" s="8">
        <f>25%*B10</f>
        <v>618.75</v>
      </c>
      <c r="C12" s="8">
        <f>25%*C10</f>
        <v>687.5</v>
      </c>
      <c r="D12" s="8">
        <f>25%*D10</f>
        <v>825</v>
      </c>
      <c r="E12" s="8">
        <f>35%*E10</f>
        <v>962.49999999999989</v>
      </c>
      <c r="F12" s="8">
        <f>35%*F10</f>
        <v>1058.75</v>
      </c>
      <c r="G12" s="8">
        <f>35%*G10</f>
        <v>1540</v>
      </c>
      <c r="H12" s="8">
        <f>35%*H10</f>
        <v>1828.7499999999998</v>
      </c>
      <c r="I12" s="8">
        <f>35%*I10</f>
        <v>1867.2499999999998</v>
      </c>
      <c r="J12" s="9">
        <f>49%*J10</f>
        <v>1617</v>
      </c>
      <c r="K12" s="8">
        <f>30%*K10</f>
        <v>825</v>
      </c>
      <c r="L12" s="8">
        <f>25%*L10</f>
        <v>893.75</v>
      </c>
      <c r="M12" s="9">
        <f>29%*M10</f>
        <v>925.09999999999991</v>
      </c>
    </row>
    <row r="13" spans="1:19" x14ac:dyDescent="0.3">
      <c r="A13" s="3" t="s">
        <v>32</v>
      </c>
      <c r="B13" s="8">
        <f>B10-B12</f>
        <v>1856.25</v>
      </c>
      <c r="C13" s="8">
        <f t="shared" ref="C13:M13" si="1">C10-C12</f>
        <v>2062.5</v>
      </c>
      <c r="D13" s="8">
        <f t="shared" si="1"/>
        <v>2475</v>
      </c>
      <c r="E13" s="8">
        <f t="shared" si="1"/>
        <v>1787.5</v>
      </c>
      <c r="F13" s="8">
        <f t="shared" si="1"/>
        <v>1966.25</v>
      </c>
      <c r="G13" s="8">
        <f t="shared" si="1"/>
        <v>2860</v>
      </c>
      <c r="H13" s="8">
        <f t="shared" si="1"/>
        <v>3396.25</v>
      </c>
      <c r="I13" s="8">
        <f t="shared" si="1"/>
        <v>3467.75</v>
      </c>
      <c r="J13" s="8">
        <f t="shared" si="1"/>
        <v>1683</v>
      </c>
      <c r="K13" s="8">
        <f t="shared" si="1"/>
        <v>1925</v>
      </c>
      <c r="L13" s="8">
        <f t="shared" si="1"/>
        <v>2681.25</v>
      </c>
      <c r="M13" s="8">
        <f t="shared" si="1"/>
        <v>2264.9</v>
      </c>
    </row>
    <row r="14" spans="1:19" x14ac:dyDescent="0.3">
      <c r="A14" s="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9" x14ac:dyDescent="0.3">
      <c r="A15" s="3" t="s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9" x14ac:dyDescent="0.3">
      <c r="A16" s="2" t="s">
        <v>33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</row>
    <row r="17" spans="1:13" x14ac:dyDescent="0.3">
      <c r="A17" s="2" t="s">
        <v>34</v>
      </c>
      <c r="B17" s="2">
        <v>500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</row>
    <row r="18" spans="1:13" x14ac:dyDescent="0.3">
      <c r="A18" s="2" t="s">
        <v>35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</row>
    <row r="19" spans="1:13" x14ac:dyDescent="0.3">
      <c r="A19" s="2" t="s">
        <v>5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</row>
    <row r="20" spans="1:13" x14ac:dyDescent="0.3">
      <c r="A20" s="2" t="s">
        <v>6</v>
      </c>
      <c r="B20" s="2">
        <v>50</v>
      </c>
      <c r="C20" s="2">
        <v>50</v>
      </c>
      <c r="D20" s="2">
        <v>50</v>
      </c>
      <c r="E20" s="2">
        <v>50</v>
      </c>
      <c r="F20" s="2">
        <v>50</v>
      </c>
      <c r="G20" s="2">
        <v>50</v>
      </c>
      <c r="H20" s="2">
        <v>50</v>
      </c>
      <c r="I20" s="2">
        <v>50</v>
      </c>
      <c r="J20" s="2">
        <v>50</v>
      </c>
      <c r="K20" s="2">
        <v>50</v>
      </c>
      <c r="L20" s="2">
        <v>50</v>
      </c>
      <c r="M20" s="2">
        <v>50</v>
      </c>
    </row>
    <row r="21" spans="1:13" x14ac:dyDescent="0.3">
      <c r="A21" s="2" t="s">
        <v>36</v>
      </c>
      <c r="B21" s="2">
        <v>50</v>
      </c>
      <c r="C21" s="2">
        <v>150</v>
      </c>
      <c r="D21" s="2">
        <v>50</v>
      </c>
      <c r="E21" s="2">
        <v>80</v>
      </c>
      <c r="F21" s="2">
        <v>70</v>
      </c>
      <c r="G21" s="2">
        <v>90</v>
      </c>
      <c r="H21" s="2">
        <v>85</v>
      </c>
      <c r="I21" s="2">
        <v>120</v>
      </c>
      <c r="J21" s="2">
        <v>80</v>
      </c>
      <c r="K21" s="2">
        <v>55</v>
      </c>
      <c r="L21" s="2">
        <v>45</v>
      </c>
      <c r="M21" s="2">
        <v>30</v>
      </c>
    </row>
    <row r="22" spans="1:13" x14ac:dyDescent="0.3">
      <c r="A22" s="3" t="s">
        <v>37</v>
      </c>
      <c r="B22" s="9">
        <f>B16+B17+B18+B19+B20+B21</f>
        <v>600</v>
      </c>
      <c r="C22" s="9">
        <f>C16+C17+C18+C19+C20+C21</f>
        <v>200</v>
      </c>
      <c r="D22" s="9">
        <f t="shared" ref="D22:M22" si="2">D16+D17+D18+D19+D20+D21</f>
        <v>100</v>
      </c>
      <c r="E22" s="9">
        <f t="shared" si="2"/>
        <v>130</v>
      </c>
      <c r="F22" s="9">
        <f t="shared" si="2"/>
        <v>120</v>
      </c>
      <c r="G22" s="9">
        <f t="shared" si="2"/>
        <v>140</v>
      </c>
      <c r="H22" s="9">
        <f t="shared" si="2"/>
        <v>135</v>
      </c>
      <c r="I22" s="9">
        <f t="shared" si="2"/>
        <v>170</v>
      </c>
      <c r="J22" s="9">
        <f t="shared" si="2"/>
        <v>130</v>
      </c>
      <c r="K22" s="9">
        <f t="shared" si="2"/>
        <v>105</v>
      </c>
      <c r="L22" s="9">
        <f t="shared" si="2"/>
        <v>95</v>
      </c>
      <c r="M22" s="9">
        <f t="shared" si="2"/>
        <v>80</v>
      </c>
    </row>
    <row r="23" spans="1:13" x14ac:dyDescent="0.3">
      <c r="A23" s="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28.8" x14ac:dyDescent="0.3">
      <c r="A24" s="3" t="s">
        <v>7</v>
      </c>
      <c r="B24" s="11">
        <f t="shared" ref="B24:M24" si="3">B13-B22</f>
        <v>1256.25</v>
      </c>
      <c r="C24" s="11">
        <f t="shared" si="3"/>
        <v>1862.5</v>
      </c>
      <c r="D24" s="11">
        <f t="shared" si="3"/>
        <v>2375</v>
      </c>
      <c r="E24" s="11">
        <f t="shared" si="3"/>
        <v>1657.5</v>
      </c>
      <c r="F24" s="11">
        <f t="shared" si="3"/>
        <v>1846.25</v>
      </c>
      <c r="G24" s="11">
        <f t="shared" si="3"/>
        <v>2720</v>
      </c>
      <c r="H24" s="11">
        <f t="shared" si="3"/>
        <v>3261.25</v>
      </c>
      <c r="I24" s="11">
        <f t="shared" si="3"/>
        <v>3297.75</v>
      </c>
      <c r="J24" s="11">
        <f t="shared" si="3"/>
        <v>1553</v>
      </c>
      <c r="K24" s="11">
        <f t="shared" si="3"/>
        <v>1820</v>
      </c>
      <c r="L24" s="11">
        <f t="shared" si="3"/>
        <v>2586.25</v>
      </c>
      <c r="M24" s="11">
        <f t="shared" si="3"/>
        <v>2184.9</v>
      </c>
    </row>
    <row r="25" spans="1:13" x14ac:dyDescent="0.3">
      <c r="A25" s="4"/>
    </row>
    <row r="26" spans="1:13" ht="28.8" x14ac:dyDescent="0.3">
      <c r="A26" s="3" t="s">
        <v>38</v>
      </c>
      <c r="B26" s="11">
        <f>2%*B24</f>
        <v>25.125</v>
      </c>
      <c r="C26" s="11">
        <f t="shared" ref="C26:M26" si="4">2%*C24</f>
        <v>37.25</v>
      </c>
      <c r="D26" s="11">
        <f t="shared" si="4"/>
        <v>47.5</v>
      </c>
      <c r="E26" s="11">
        <f t="shared" si="4"/>
        <v>33.15</v>
      </c>
      <c r="F26" s="11">
        <f t="shared" si="4"/>
        <v>36.925000000000004</v>
      </c>
      <c r="G26" s="11">
        <f t="shared" si="4"/>
        <v>54.4</v>
      </c>
      <c r="H26" s="11">
        <f t="shared" si="4"/>
        <v>65.224999999999994</v>
      </c>
      <c r="I26" s="11">
        <f t="shared" si="4"/>
        <v>65.954999999999998</v>
      </c>
      <c r="J26" s="11">
        <f t="shared" si="4"/>
        <v>31.060000000000002</v>
      </c>
      <c r="K26" s="11">
        <f t="shared" si="4"/>
        <v>36.4</v>
      </c>
      <c r="L26" s="11">
        <f t="shared" si="4"/>
        <v>51.725000000000001</v>
      </c>
      <c r="M26" s="11">
        <f t="shared" si="4"/>
        <v>43.698</v>
      </c>
    </row>
    <row r="27" spans="1:13" x14ac:dyDescent="0.3">
      <c r="A27" s="5"/>
    </row>
    <row r="28" spans="1:13" x14ac:dyDescent="0.3">
      <c r="A28" s="10" t="s">
        <v>8</v>
      </c>
      <c r="B28" s="11">
        <f>B24-B26</f>
        <v>1231.125</v>
      </c>
      <c r="C28" s="11">
        <f t="shared" ref="C28:M28" si="5">C24-C26</f>
        <v>1825.25</v>
      </c>
      <c r="D28" s="11">
        <f t="shared" si="5"/>
        <v>2327.5</v>
      </c>
      <c r="E28" s="11">
        <f t="shared" si="5"/>
        <v>1624.35</v>
      </c>
      <c r="F28" s="11">
        <f t="shared" si="5"/>
        <v>1809.325</v>
      </c>
      <c r="G28" s="11">
        <f t="shared" si="5"/>
        <v>2665.6</v>
      </c>
      <c r="H28" s="11">
        <f t="shared" si="5"/>
        <v>3196.0250000000001</v>
      </c>
      <c r="I28" s="11">
        <f t="shared" si="5"/>
        <v>3231.7950000000001</v>
      </c>
      <c r="J28" s="11">
        <f t="shared" si="5"/>
        <v>1521.94</v>
      </c>
      <c r="K28" s="11">
        <f t="shared" si="5"/>
        <v>1783.6</v>
      </c>
      <c r="L28" s="11">
        <f t="shared" si="5"/>
        <v>2534.5250000000001</v>
      </c>
      <c r="M28" s="11">
        <f t="shared" si="5"/>
        <v>2141.2020000000002</v>
      </c>
    </row>
    <row r="29" spans="1:13" x14ac:dyDescent="0.3">
      <c r="A29" s="5"/>
    </row>
    <row r="30" spans="1:13" x14ac:dyDescent="0.3">
      <c r="A30" s="4" t="s">
        <v>9</v>
      </c>
      <c r="B30" s="12">
        <f>B28/B10</f>
        <v>0.49742424242424244</v>
      </c>
      <c r="C30" s="12">
        <f t="shared" ref="C30:M30" si="6">C28/C10</f>
        <v>0.66372727272727272</v>
      </c>
      <c r="D30" s="12">
        <f t="shared" si="6"/>
        <v>0.70530303030303032</v>
      </c>
      <c r="E30" s="12">
        <f t="shared" si="6"/>
        <v>0.59067272727272724</v>
      </c>
      <c r="F30" s="12">
        <f t="shared" si="6"/>
        <v>0.59812396694214875</v>
      </c>
      <c r="G30" s="12">
        <f t="shared" si="6"/>
        <v>0.60581818181818181</v>
      </c>
      <c r="H30" s="12">
        <f t="shared" si="6"/>
        <v>0.6116794258373206</v>
      </c>
      <c r="I30" s="12">
        <f t="shared" si="6"/>
        <v>0.60577225866916595</v>
      </c>
      <c r="J30" s="12">
        <f t="shared" si="6"/>
        <v>0.46119393939393943</v>
      </c>
      <c r="K30" s="12">
        <f t="shared" si="6"/>
        <v>0.64858181818181815</v>
      </c>
      <c r="L30" s="12">
        <f t="shared" si="6"/>
        <v>0.70895804195804202</v>
      </c>
      <c r="M30" s="12">
        <f t="shared" si="6"/>
        <v>0.67122319749216308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CB64F-B31C-4DCD-A1C0-E8321844AB07}">
  <dimension ref="A1:S30"/>
  <sheetViews>
    <sheetView workbookViewId="0">
      <selection activeCell="Q14" sqref="A1:XFD1048576"/>
    </sheetView>
  </sheetViews>
  <sheetFormatPr defaultRowHeight="14.4" x14ac:dyDescent="0.3"/>
  <cols>
    <col min="1" max="1" width="18.44140625" customWidth="1"/>
    <col min="2" max="9" width="9.77734375" bestFit="1" customWidth="1"/>
    <col min="10" max="10" width="11.44140625" customWidth="1"/>
    <col min="11" max="11" width="11.109375" customWidth="1"/>
    <col min="12" max="12" width="10.44140625" customWidth="1"/>
    <col min="13" max="13" width="10.109375" customWidth="1"/>
    <col min="18" max="18" width="13" customWidth="1"/>
  </cols>
  <sheetData>
    <row r="1" spans="1:19" x14ac:dyDescent="0.3">
      <c r="A1" s="6"/>
      <c r="B1" s="6"/>
      <c r="I1" s="4" t="s">
        <v>66</v>
      </c>
    </row>
    <row r="3" spans="1:19" x14ac:dyDescent="0.3">
      <c r="A3" s="1" t="s">
        <v>0</v>
      </c>
      <c r="B3" s="1" t="s">
        <v>10</v>
      </c>
      <c r="C3" s="1" t="s">
        <v>11</v>
      </c>
      <c r="D3" s="1" t="s">
        <v>12</v>
      </c>
      <c r="E3" s="1" t="s">
        <v>13</v>
      </c>
      <c r="F3" s="1" t="s">
        <v>14</v>
      </c>
      <c r="G3" s="1" t="s">
        <v>15</v>
      </c>
      <c r="H3" s="1" t="s">
        <v>16</v>
      </c>
      <c r="I3" s="1" t="s">
        <v>17</v>
      </c>
      <c r="J3" s="1" t="s">
        <v>18</v>
      </c>
      <c r="K3" s="1" t="s">
        <v>19</v>
      </c>
      <c r="L3" s="1" t="s">
        <v>20</v>
      </c>
      <c r="M3" s="1" t="s">
        <v>21</v>
      </c>
    </row>
    <row r="4" spans="1:19" x14ac:dyDescent="0.3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S4" s="7"/>
    </row>
    <row r="5" spans="1:19" x14ac:dyDescent="0.3">
      <c r="A5" s="3" t="s">
        <v>30</v>
      </c>
      <c r="B5" s="2">
        <v>48</v>
      </c>
      <c r="C5" s="2">
        <v>55</v>
      </c>
      <c r="D5" s="2">
        <v>70</v>
      </c>
      <c r="E5" s="2">
        <v>60</v>
      </c>
      <c r="F5" s="2">
        <v>60</v>
      </c>
      <c r="G5" s="2">
        <v>83</v>
      </c>
      <c r="H5" s="2">
        <v>97</v>
      </c>
      <c r="I5" s="2">
        <v>99</v>
      </c>
      <c r="J5" s="2">
        <v>65</v>
      </c>
      <c r="K5" s="2">
        <v>60</v>
      </c>
      <c r="L5" s="2">
        <v>70</v>
      </c>
      <c r="M5" s="2">
        <v>65</v>
      </c>
      <c r="R5" s="4" t="s">
        <v>22</v>
      </c>
      <c r="S5" s="7">
        <v>6</v>
      </c>
    </row>
    <row r="6" spans="1:19" x14ac:dyDescent="0.3">
      <c r="A6" s="2" t="s">
        <v>26</v>
      </c>
      <c r="B6" s="8">
        <f>B5*S5</f>
        <v>288</v>
      </c>
      <c r="C6" s="8">
        <f>C5*S5</f>
        <v>330</v>
      </c>
      <c r="D6" s="8">
        <f>D5*S5</f>
        <v>420</v>
      </c>
      <c r="E6" s="8">
        <f>E5*S5</f>
        <v>360</v>
      </c>
      <c r="F6" s="8">
        <f>F5*S5</f>
        <v>360</v>
      </c>
      <c r="G6" s="8">
        <f>G5*S5</f>
        <v>498</v>
      </c>
      <c r="H6" s="8">
        <f>H5*S5</f>
        <v>582</v>
      </c>
      <c r="I6" s="8">
        <f>I5*S5</f>
        <v>594</v>
      </c>
      <c r="J6" s="8">
        <f>J5*S5</f>
        <v>390</v>
      </c>
      <c r="K6" s="8">
        <f>K5*S5</f>
        <v>360</v>
      </c>
      <c r="L6" s="8">
        <f>L5*S5</f>
        <v>420</v>
      </c>
      <c r="M6" s="8">
        <f>M5*S5</f>
        <v>390</v>
      </c>
      <c r="R6" s="4" t="s">
        <v>23</v>
      </c>
      <c r="S6" s="7">
        <v>17</v>
      </c>
    </row>
    <row r="7" spans="1:19" x14ac:dyDescent="0.3">
      <c r="A7" s="2" t="s">
        <v>27</v>
      </c>
      <c r="B7" s="8">
        <f>B5*S6</f>
        <v>816</v>
      </c>
      <c r="C7" s="8">
        <f>C5*S6</f>
        <v>935</v>
      </c>
      <c r="D7" s="8">
        <f>D5*S6</f>
        <v>1190</v>
      </c>
      <c r="E7" s="8">
        <f>E5*S6</f>
        <v>1020</v>
      </c>
      <c r="F7" s="8">
        <f>F5*S6</f>
        <v>1020</v>
      </c>
      <c r="G7" s="8">
        <f>G5*S6</f>
        <v>1411</v>
      </c>
      <c r="H7" s="8">
        <f>H5*S6</f>
        <v>1649</v>
      </c>
      <c r="I7" s="8">
        <f>I5*S6</f>
        <v>1683</v>
      </c>
      <c r="J7" s="8">
        <f>J5*S6</f>
        <v>1105</v>
      </c>
      <c r="K7" s="8">
        <f>K5*S6</f>
        <v>1020</v>
      </c>
      <c r="L7" s="8">
        <f>L5*S6</f>
        <v>1190</v>
      </c>
      <c r="M7" s="8">
        <f>M5*S6</f>
        <v>1105</v>
      </c>
      <c r="R7" s="4" t="s">
        <v>24</v>
      </c>
      <c r="S7" s="7">
        <v>12</v>
      </c>
    </row>
    <row r="8" spans="1:19" x14ac:dyDescent="0.3">
      <c r="A8" s="2" t="s">
        <v>28</v>
      </c>
      <c r="B8" s="8">
        <f>B5*S7</f>
        <v>576</v>
      </c>
      <c r="C8" s="8">
        <f>C5*S7</f>
        <v>660</v>
      </c>
      <c r="D8" s="8">
        <f>D5*S7</f>
        <v>840</v>
      </c>
      <c r="E8" s="8">
        <f>E5*S7</f>
        <v>720</v>
      </c>
      <c r="F8" s="8">
        <f>F5*S7</f>
        <v>720</v>
      </c>
      <c r="G8" s="8">
        <f>G5*S7</f>
        <v>996</v>
      </c>
      <c r="H8" s="8">
        <f>H5*S7</f>
        <v>1164</v>
      </c>
      <c r="I8" s="8">
        <f>I5*S7</f>
        <v>1188</v>
      </c>
      <c r="J8" s="8">
        <f>J5*S7</f>
        <v>780</v>
      </c>
      <c r="K8" s="8">
        <f>K5*S7</f>
        <v>720</v>
      </c>
      <c r="L8" s="8">
        <f>L5*S7</f>
        <v>840</v>
      </c>
      <c r="M8" s="8">
        <f>M5*S7</f>
        <v>780</v>
      </c>
      <c r="R8" s="4" t="s">
        <v>25</v>
      </c>
      <c r="S8" s="7">
        <v>27</v>
      </c>
    </row>
    <row r="9" spans="1:19" x14ac:dyDescent="0.3">
      <c r="A9" s="2" t="s">
        <v>29</v>
      </c>
      <c r="B9" s="8">
        <f>B5*S8</f>
        <v>1296</v>
      </c>
      <c r="C9" s="8">
        <f>C5*S8</f>
        <v>1485</v>
      </c>
      <c r="D9" s="8">
        <f>D5*S8</f>
        <v>1890</v>
      </c>
      <c r="E9" s="8">
        <f>E5*S8</f>
        <v>1620</v>
      </c>
      <c r="F9" s="8">
        <f>F5*S8</f>
        <v>1620</v>
      </c>
      <c r="G9" s="8">
        <f>G5*S8</f>
        <v>2241</v>
      </c>
      <c r="H9" s="8">
        <f>H5*S8</f>
        <v>2619</v>
      </c>
      <c r="I9" s="8">
        <f>I5*S8</f>
        <v>2673</v>
      </c>
      <c r="J9" s="8">
        <f>J5*S8</f>
        <v>1755</v>
      </c>
      <c r="K9" s="8">
        <f>K5*S8</f>
        <v>1620</v>
      </c>
      <c r="L9" s="8">
        <f>L5*S8</f>
        <v>1890</v>
      </c>
      <c r="M9" s="8">
        <f>M5*S8</f>
        <v>1755</v>
      </c>
    </row>
    <row r="10" spans="1:19" x14ac:dyDescent="0.3">
      <c r="A10" s="3" t="s">
        <v>2</v>
      </c>
      <c r="B10" s="8">
        <f>B6+B7+B8+B9</f>
        <v>2976</v>
      </c>
      <c r="C10" s="8">
        <f t="shared" ref="C10:M10" si="0">C6+C7+C8+C9</f>
        <v>3410</v>
      </c>
      <c r="D10" s="8">
        <f t="shared" si="0"/>
        <v>4340</v>
      </c>
      <c r="E10" s="8">
        <f t="shared" si="0"/>
        <v>3720</v>
      </c>
      <c r="F10" s="8">
        <f t="shared" si="0"/>
        <v>3720</v>
      </c>
      <c r="G10" s="8">
        <f t="shared" si="0"/>
        <v>5146</v>
      </c>
      <c r="H10" s="8">
        <f t="shared" si="0"/>
        <v>6014</v>
      </c>
      <c r="I10" s="8">
        <f t="shared" si="0"/>
        <v>6138</v>
      </c>
      <c r="J10" s="8">
        <f t="shared" si="0"/>
        <v>4030</v>
      </c>
      <c r="K10" s="8">
        <f t="shared" si="0"/>
        <v>3720</v>
      </c>
      <c r="L10" s="8">
        <f t="shared" si="0"/>
        <v>4340</v>
      </c>
      <c r="M10" s="8">
        <f t="shared" si="0"/>
        <v>4030</v>
      </c>
    </row>
    <row r="11" spans="1:19" x14ac:dyDescent="0.3">
      <c r="A11" s="3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9" x14ac:dyDescent="0.3">
      <c r="A12" s="3" t="s">
        <v>3</v>
      </c>
      <c r="B12" s="8">
        <f>25%*B10</f>
        <v>744</v>
      </c>
      <c r="C12" s="8">
        <f>25%*C10</f>
        <v>852.5</v>
      </c>
      <c r="D12" s="8">
        <f>25%*D10</f>
        <v>1085</v>
      </c>
      <c r="E12" s="8">
        <f>35%*E10</f>
        <v>1302</v>
      </c>
      <c r="F12" s="8">
        <f>35%*F10</f>
        <v>1302</v>
      </c>
      <c r="G12" s="8">
        <f>35%*G10</f>
        <v>1801.1</v>
      </c>
      <c r="H12" s="8">
        <f>35%*H10</f>
        <v>2104.9</v>
      </c>
      <c r="I12" s="8">
        <f>35%*I10</f>
        <v>2148.2999999999997</v>
      </c>
      <c r="J12" s="9">
        <f>49%*J10</f>
        <v>1974.7</v>
      </c>
      <c r="K12" s="8">
        <f>30%*K10</f>
        <v>1116</v>
      </c>
      <c r="L12" s="8">
        <f>25%*L10</f>
        <v>1085</v>
      </c>
      <c r="M12" s="9">
        <f>29%*M10</f>
        <v>1168.6999999999998</v>
      </c>
    </row>
    <row r="13" spans="1:19" x14ac:dyDescent="0.3">
      <c r="A13" s="3" t="s">
        <v>32</v>
      </c>
      <c r="B13" s="8">
        <f>B10-B12</f>
        <v>2232</v>
      </c>
      <c r="C13" s="8">
        <f t="shared" ref="C13:M13" si="1">C10-C12</f>
        <v>2557.5</v>
      </c>
      <c r="D13" s="8">
        <f t="shared" si="1"/>
        <v>3255</v>
      </c>
      <c r="E13" s="8">
        <f t="shared" si="1"/>
        <v>2418</v>
      </c>
      <c r="F13" s="8">
        <f t="shared" si="1"/>
        <v>2418</v>
      </c>
      <c r="G13" s="8">
        <f t="shared" si="1"/>
        <v>3344.9</v>
      </c>
      <c r="H13" s="8">
        <f t="shared" si="1"/>
        <v>3909.1</v>
      </c>
      <c r="I13" s="8">
        <f t="shared" si="1"/>
        <v>3989.7000000000003</v>
      </c>
      <c r="J13" s="8">
        <f t="shared" si="1"/>
        <v>2055.3000000000002</v>
      </c>
      <c r="K13" s="8">
        <f t="shared" si="1"/>
        <v>2604</v>
      </c>
      <c r="L13" s="8">
        <f t="shared" si="1"/>
        <v>3255</v>
      </c>
      <c r="M13" s="8">
        <f t="shared" si="1"/>
        <v>2861.3</v>
      </c>
    </row>
    <row r="14" spans="1:19" x14ac:dyDescent="0.3">
      <c r="A14" s="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9" x14ac:dyDescent="0.3">
      <c r="A15" s="3" t="s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9" x14ac:dyDescent="0.3">
      <c r="A16" s="2" t="s">
        <v>33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</row>
    <row r="17" spans="1:13" x14ac:dyDescent="0.3">
      <c r="A17" s="2" t="s">
        <v>34</v>
      </c>
      <c r="B17" s="2">
        <v>500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</row>
    <row r="18" spans="1:13" x14ac:dyDescent="0.3">
      <c r="A18" s="2" t="s">
        <v>35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</row>
    <row r="19" spans="1:13" x14ac:dyDescent="0.3">
      <c r="A19" s="2" t="s">
        <v>5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</row>
    <row r="20" spans="1:13" x14ac:dyDescent="0.3">
      <c r="A20" s="2" t="s">
        <v>6</v>
      </c>
      <c r="B20" s="2">
        <v>50</v>
      </c>
      <c r="C20" s="2">
        <v>50</v>
      </c>
      <c r="D20" s="2">
        <v>50</v>
      </c>
      <c r="E20" s="2">
        <v>50</v>
      </c>
      <c r="F20" s="2">
        <v>50</v>
      </c>
      <c r="G20" s="2">
        <v>50</v>
      </c>
      <c r="H20" s="2">
        <v>50</v>
      </c>
      <c r="I20" s="2">
        <v>50</v>
      </c>
      <c r="J20" s="2">
        <v>50</v>
      </c>
      <c r="K20" s="2">
        <v>50</v>
      </c>
      <c r="L20" s="2">
        <v>50</v>
      </c>
      <c r="M20" s="2">
        <v>50</v>
      </c>
    </row>
    <row r="21" spans="1:13" x14ac:dyDescent="0.3">
      <c r="A21" s="2" t="s">
        <v>36</v>
      </c>
      <c r="B21" s="2">
        <v>50</v>
      </c>
      <c r="C21" s="2">
        <v>150</v>
      </c>
      <c r="D21" s="2">
        <v>50</v>
      </c>
      <c r="E21" s="2">
        <v>80</v>
      </c>
      <c r="F21" s="2">
        <v>70</v>
      </c>
      <c r="G21" s="2">
        <v>90</v>
      </c>
      <c r="H21" s="2">
        <v>85</v>
      </c>
      <c r="I21" s="2">
        <v>120</v>
      </c>
      <c r="J21" s="2">
        <v>80</v>
      </c>
      <c r="K21" s="2">
        <v>55</v>
      </c>
      <c r="L21" s="2">
        <v>45</v>
      </c>
      <c r="M21" s="2">
        <v>30</v>
      </c>
    </row>
    <row r="22" spans="1:13" x14ac:dyDescent="0.3">
      <c r="A22" s="3" t="s">
        <v>37</v>
      </c>
      <c r="B22" s="9">
        <f>B16+B17+B18+B19+B20+B21</f>
        <v>600</v>
      </c>
      <c r="C22" s="9">
        <f>C16+C17+C18+C19+C20+C21</f>
        <v>200</v>
      </c>
      <c r="D22" s="9">
        <f t="shared" ref="D22:M22" si="2">D16+D17+D18+D19+D20+D21</f>
        <v>100</v>
      </c>
      <c r="E22" s="9">
        <f t="shared" si="2"/>
        <v>130</v>
      </c>
      <c r="F22" s="9">
        <f t="shared" si="2"/>
        <v>120</v>
      </c>
      <c r="G22" s="9">
        <f t="shared" si="2"/>
        <v>140</v>
      </c>
      <c r="H22" s="9">
        <f t="shared" si="2"/>
        <v>135</v>
      </c>
      <c r="I22" s="9">
        <f t="shared" si="2"/>
        <v>170</v>
      </c>
      <c r="J22" s="9">
        <f t="shared" si="2"/>
        <v>130</v>
      </c>
      <c r="K22" s="9">
        <f t="shared" si="2"/>
        <v>105</v>
      </c>
      <c r="L22" s="9">
        <f t="shared" si="2"/>
        <v>95</v>
      </c>
      <c r="M22" s="9">
        <f t="shared" si="2"/>
        <v>80</v>
      </c>
    </row>
    <row r="23" spans="1:13" x14ac:dyDescent="0.3">
      <c r="A23" s="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28.8" x14ac:dyDescent="0.3">
      <c r="A24" s="3" t="s">
        <v>7</v>
      </c>
      <c r="B24" s="11">
        <f t="shared" ref="B24:M24" si="3">B13-B22</f>
        <v>1632</v>
      </c>
      <c r="C24" s="11">
        <f t="shared" si="3"/>
        <v>2357.5</v>
      </c>
      <c r="D24" s="11">
        <f t="shared" si="3"/>
        <v>3155</v>
      </c>
      <c r="E24" s="11">
        <f t="shared" si="3"/>
        <v>2288</v>
      </c>
      <c r="F24" s="11">
        <f t="shared" si="3"/>
        <v>2298</v>
      </c>
      <c r="G24" s="11">
        <f t="shared" si="3"/>
        <v>3204.9</v>
      </c>
      <c r="H24" s="11">
        <f t="shared" si="3"/>
        <v>3774.1</v>
      </c>
      <c r="I24" s="11">
        <f t="shared" si="3"/>
        <v>3819.7000000000003</v>
      </c>
      <c r="J24" s="11">
        <f t="shared" si="3"/>
        <v>1925.3000000000002</v>
      </c>
      <c r="K24" s="11">
        <f t="shared" si="3"/>
        <v>2499</v>
      </c>
      <c r="L24" s="11">
        <f t="shared" si="3"/>
        <v>3160</v>
      </c>
      <c r="M24" s="11">
        <f t="shared" si="3"/>
        <v>2781.3</v>
      </c>
    </row>
    <row r="25" spans="1:13" x14ac:dyDescent="0.3">
      <c r="A25" s="4"/>
    </row>
    <row r="26" spans="1:13" ht="28.8" x14ac:dyDescent="0.3">
      <c r="A26" s="3" t="s">
        <v>38</v>
      </c>
      <c r="B26" s="11">
        <f>2%*B24</f>
        <v>32.64</v>
      </c>
      <c r="C26" s="11">
        <f t="shared" ref="C26:M26" si="4">2%*C24</f>
        <v>47.15</v>
      </c>
      <c r="D26" s="11">
        <f t="shared" si="4"/>
        <v>63.1</v>
      </c>
      <c r="E26" s="11">
        <f t="shared" si="4"/>
        <v>45.76</v>
      </c>
      <c r="F26" s="11">
        <f t="shared" si="4"/>
        <v>45.96</v>
      </c>
      <c r="G26" s="11">
        <f t="shared" si="4"/>
        <v>64.097999999999999</v>
      </c>
      <c r="H26" s="11">
        <f t="shared" si="4"/>
        <v>75.481999999999999</v>
      </c>
      <c r="I26" s="11">
        <f t="shared" si="4"/>
        <v>76.394000000000005</v>
      </c>
      <c r="J26" s="11">
        <f t="shared" si="4"/>
        <v>38.506000000000007</v>
      </c>
      <c r="K26" s="11">
        <f t="shared" si="4"/>
        <v>49.980000000000004</v>
      </c>
      <c r="L26" s="11">
        <f t="shared" si="4"/>
        <v>63.2</v>
      </c>
      <c r="M26" s="11">
        <f t="shared" si="4"/>
        <v>55.626000000000005</v>
      </c>
    </row>
    <row r="27" spans="1:13" x14ac:dyDescent="0.3">
      <c r="A27" s="5"/>
    </row>
    <row r="28" spans="1:13" x14ac:dyDescent="0.3">
      <c r="A28" s="10" t="s">
        <v>8</v>
      </c>
      <c r="B28" s="11">
        <f>B24-B26</f>
        <v>1599.36</v>
      </c>
      <c r="C28" s="11">
        <f t="shared" ref="C28:M28" si="5">C24-C26</f>
        <v>2310.35</v>
      </c>
      <c r="D28" s="11">
        <f t="shared" si="5"/>
        <v>3091.9</v>
      </c>
      <c r="E28" s="11">
        <f t="shared" si="5"/>
        <v>2242.2399999999998</v>
      </c>
      <c r="F28" s="11">
        <f t="shared" si="5"/>
        <v>2252.04</v>
      </c>
      <c r="G28" s="11">
        <f t="shared" si="5"/>
        <v>3140.8020000000001</v>
      </c>
      <c r="H28" s="11">
        <f t="shared" si="5"/>
        <v>3698.6179999999999</v>
      </c>
      <c r="I28" s="11">
        <f t="shared" si="5"/>
        <v>3743.3060000000005</v>
      </c>
      <c r="J28" s="11">
        <f t="shared" si="5"/>
        <v>1886.7940000000001</v>
      </c>
      <c r="K28" s="11">
        <f t="shared" si="5"/>
        <v>2449.02</v>
      </c>
      <c r="L28" s="11">
        <f t="shared" si="5"/>
        <v>3096.8</v>
      </c>
      <c r="M28" s="11">
        <f t="shared" si="5"/>
        <v>2725.674</v>
      </c>
    </row>
    <row r="29" spans="1:13" x14ac:dyDescent="0.3">
      <c r="A29" s="5"/>
    </row>
    <row r="30" spans="1:13" x14ac:dyDescent="0.3">
      <c r="A30" s="4" t="s">
        <v>9</v>
      </c>
      <c r="B30" s="12">
        <f>B28/B10</f>
        <v>0.53741935483870962</v>
      </c>
      <c r="C30" s="12">
        <f t="shared" ref="C30:M30" si="6">C28/C10</f>
        <v>0.67752199413489733</v>
      </c>
      <c r="D30" s="12">
        <f t="shared" si="6"/>
        <v>0.71241935483870966</v>
      </c>
      <c r="E30" s="12">
        <f t="shared" si="6"/>
        <v>0.60275268817204297</v>
      </c>
      <c r="F30" s="12">
        <f t="shared" si="6"/>
        <v>0.60538709677419356</v>
      </c>
      <c r="G30" s="12">
        <f t="shared" si="6"/>
        <v>0.61033851535172956</v>
      </c>
      <c r="H30" s="12">
        <f t="shared" si="6"/>
        <v>0.61500133022946457</v>
      </c>
      <c r="I30" s="12">
        <f t="shared" si="6"/>
        <v>0.6098576083414794</v>
      </c>
      <c r="J30" s="12">
        <f t="shared" si="6"/>
        <v>0.46818709677419357</v>
      </c>
      <c r="K30" s="12">
        <f t="shared" si="6"/>
        <v>0.65833870967741936</v>
      </c>
      <c r="L30" s="12">
        <f t="shared" si="6"/>
        <v>0.71354838709677426</v>
      </c>
      <c r="M30" s="12">
        <f t="shared" si="6"/>
        <v>0.67634590570719599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C6F69-33E8-4ED6-A834-58AFB97922AB}">
  <dimension ref="A1:N33"/>
  <sheetViews>
    <sheetView topLeftCell="A11" zoomScale="102" workbookViewId="0">
      <selection activeCell="M7" sqref="M7"/>
    </sheetView>
  </sheetViews>
  <sheetFormatPr defaultRowHeight="14.4" x14ac:dyDescent="0.3"/>
  <cols>
    <col min="1" max="1" width="31.21875" customWidth="1"/>
    <col min="2" max="2" width="13.33203125" customWidth="1"/>
    <col min="3" max="3" width="12" customWidth="1"/>
    <col min="4" max="5" width="9.33203125" customWidth="1"/>
    <col min="6" max="6" width="9.6640625" customWidth="1"/>
    <col min="7" max="7" width="11" customWidth="1"/>
    <col min="8" max="8" width="9.21875" customWidth="1"/>
    <col min="9" max="9" width="11.6640625" customWidth="1"/>
    <col min="10" max="10" width="13" customWidth="1"/>
    <col min="11" max="11" width="9.77734375" customWidth="1"/>
    <col min="12" max="12" width="12.21875" customWidth="1"/>
    <col min="13" max="13" width="11.44140625" customWidth="1"/>
  </cols>
  <sheetData>
    <row r="1" spans="1:13" ht="15.6" x14ac:dyDescent="0.3">
      <c r="B1" s="13"/>
      <c r="C1" s="13"/>
      <c r="D1" s="13"/>
      <c r="E1" s="13"/>
      <c r="F1" s="14" t="s">
        <v>39</v>
      </c>
      <c r="G1" s="13"/>
      <c r="H1" s="13"/>
      <c r="I1" s="13"/>
      <c r="J1" s="13"/>
      <c r="K1" s="13"/>
      <c r="L1" s="13"/>
      <c r="M1" s="13"/>
    </row>
    <row r="2" spans="1:13" ht="15.6" x14ac:dyDescent="0.3">
      <c r="A2" s="13"/>
      <c r="B2" s="18" t="s">
        <v>10</v>
      </c>
      <c r="C2" s="18" t="s">
        <v>58</v>
      </c>
      <c r="D2" s="18" t="s">
        <v>12</v>
      </c>
      <c r="E2" s="18" t="s">
        <v>13</v>
      </c>
      <c r="F2" s="18" t="s">
        <v>14</v>
      </c>
      <c r="G2" s="18" t="s">
        <v>15</v>
      </c>
      <c r="H2" s="18" t="s">
        <v>16</v>
      </c>
      <c r="I2" s="18" t="s">
        <v>17</v>
      </c>
      <c r="J2" s="18" t="s">
        <v>18</v>
      </c>
      <c r="K2" s="18" t="s">
        <v>59</v>
      </c>
      <c r="L2" s="18" t="s">
        <v>20</v>
      </c>
      <c r="M2" s="18" t="s">
        <v>21</v>
      </c>
    </row>
    <row r="3" spans="1:13" ht="15.6" x14ac:dyDescent="0.3">
      <c r="A3" s="14" t="s">
        <v>40</v>
      </c>
      <c r="B3" s="13">
        <v>0</v>
      </c>
      <c r="C3" s="13">
        <f t="shared" ref="C3:M3" si="0">B3+B30</f>
        <v>120</v>
      </c>
      <c r="D3" s="13">
        <f t="shared" si="0"/>
        <v>745</v>
      </c>
      <c r="E3" s="13">
        <f t="shared" si="0"/>
        <v>1515</v>
      </c>
      <c r="F3" s="13">
        <f t="shared" si="0"/>
        <v>2170</v>
      </c>
      <c r="G3" s="13">
        <f t="shared" si="0"/>
        <v>2845</v>
      </c>
      <c r="H3" s="13">
        <f t="shared" si="0"/>
        <v>3325</v>
      </c>
      <c r="I3" s="13">
        <f t="shared" si="0"/>
        <v>3675</v>
      </c>
      <c r="J3" s="13">
        <f t="shared" si="0"/>
        <v>4195</v>
      </c>
      <c r="K3" s="13">
        <f t="shared" si="0"/>
        <v>4525</v>
      </c>
      <c r="L3" s="13">
        <f t="shared" si="0"/>
        <v>4700</v>
      </c>
      <c r="M3" s="13">
        <f t="shared" si="0"/>
        <v>4890</v>
      </c>
    </row>
    <row r="5" spans="1:13" ht="15.6" x14ac:dyDescent="0.3">
      <c r="A5" s="14" t="s">
        <v>41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5.6" x14ac:dyDescent="0.3">
      <c r="A6" s="13" t="s">
        <v>42</v>
      </c>
      <c r="B6" s="13">
        <v>750</v>
      </c>
      <c r="C6" s="13">
        <v>800</v>
      </c>
      <c r="D6" s="13">
        <v>850</v>
      </c>
      <c r="E6" s="13">
        <v>700</v>
      </c>
      <c r="F6" s="13">
        <v>900</v>
      </c>
      <c r="G6" s="13">
        <v>880</v>
      </c>
      <c r="H6" s="13">
        <v>550</v>
      </c>
      <c r="I6" s="13">
        <v>650</v>
      </c>
      <c r="J6" s="13">
        <v>450</v>
      </c>
      <c r="K6" s="13">
        <v>250</v>
      </c>
      <c r="L6" s="13">
        <v>200</v>
      </c>
      <c r="M6" s="13">
        <v>150</v>
      </c>
    </row>
    <row r="7" spans="1:13" ht="15.6" x14ac:dyDescent="0.3">
      <c r="A7" s="13" t="s">
        <v>43</v>
      </c>
      <c r="B7" s="13">
        <v>0</v>
      </c>
      <c r="C7" s="13">
        <v>75</v>
      </c>
      <c r="D7" s="13">
        <v>120</v>
      </c>
      <c r="E7" s="13">
        <v>105</v>
      </c>
      <c r="F7" s="13">
        <v>75</v>
      </c>
      <c r="G7" s="13">
        <v>100</v>
      </c>
      <c r="H7" s="13">
        <v>150</v>
      </c>
      <c r="I7" s="13">
        <v>120</v>
      </c>
      <c r="J7" s="13">
        <v>130</v>
      </c>
      <c r="K7" s="13">
        <v>75</v>
      </c>
      <c r="L7" s="13">
        <v>90</v>
      </c>
      <c r="M7" s="13">
        <v>105</v>
      </c>
    </row>
    <row r="9" spans="1:13" ht="15.6" x14ac:dyDescent="0.3">
      <c r="A9" s="14" t="s">
        <v>44</v>
      </c>
      <c r="B9" s="13">
        <f>B6+B7</f>
        <v>750</v>
      </c>
      <c r="C9" s="13">
        <f>C6+C7</f>
        <v>875</v>
      </c>
      <c r="D9" s="13">
        <f>D6+D7</f>
        <v>970</v>
      </c>
      <c r="E9" s="13">
        <f t="shared" ref="E9:M9" si="1">E6+E7</f>
        <v>805</v>
      </c>
      <c r="F9" s="13">
        <f t="shared" si="1"/>
        <v>975</v>
      </c>
      <c r="G9" s="13">
        <f t="shared" si="1"/>
        <v>980</v>
      </c>
      <c r="H9" s="13">
        <f t="shared" si="1"/>
        <v>700</v>
      </c>
      <c r="I9" s="13">
        <f t="shared" si="1"/>
        <v>770</v>
      </c>
      <c r="J9" s="13">
        <f t="shared" si="1"/>
        <v>580</v>
      </c>
      <c r="K9" s="13">
        <f t="shared" si="1"/>
        <v>325</v>
      </c>
      <c r="L9" s="13">
        <f t="shared" si="1"/>
        <v>290</v>
      </c>
      <c r="M9" s="13">
        <f t="shared" si="1"/>
        <v>255</v>
      </c>
    </row>
    <row r="10" spans="1:13" ht="15.6" x14ac:dyDescent="0.3">
      <c r="A10" s="14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5.6" x14ac:dyDescent="0.3">
      <c r="A11" s="14" t="s">
        <v>45</v>
      </c>
      <c r="B11" s="13">
        <f>B3+B9</f>
        <v>750</v>
      </c>
      <c r="C11" s="13">
        <f>C3+C9</f>
        <v>995</v>
      </c>
      <c r="D11" s="13">
        <f>D3+D9</f>
        <v>1715</v>
      </c>
      <c r="E11" s="13">
        <f t="shared" ref="E11:M11" si="2">E3+E9</f>
        <v>2320</v>
      </c>
      <c r="F11" s="13">
        <f t="shared" si="2"/>
        <v>3145</v>
      </c>
      <c r="G11" s="13">
        <f t="shared" si="2"/>
        <v>3825</v>
      </c>
      <c r="H11" s="13">
        <f t="shared" si="2"/>
        <v>4025</v>
      </c>
      <c r="I11" s="13">
        <f t="shared" si="2"/>
        <v>4445</v>
      </c>
      <c r="J11" s="13">
        <f t="shared" si="2"/>
        <v>4775</v>
      </c>
      <c r="K11" s="13">
        <f t="shared" si="2"/>
        <v>4850</v>
      </c>
      <c r="L11" s="13">
        <f t="shared" si="2"/>
        <v>4990</v>
      </c>
      <c r="M11" s="13">
        <f t="shared" si="2"/>
        <v>5145</v>
      </c>
    </row>
    <row r="13" spans="1:13" ht="15.6" x14ac:dyDescent="0.3">
      <c r="A13" s="14" t="s">
        <v>46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5.6" x14ac:dyDescent="0.3">
      <c r="A14" s="13" t="s">
        <v>3</v>
      </c>
      <c r="B14" s="13">
        <v>450</v>
      </c>
      <c r="C14" s="13">
        <v>250</v>
      </c>
      <c r="D14" s="13">
        <v>200</v>
      </c>
      <c r="E14" s="13">
        <v>150</v>
      </c>
      <c r="F14" s="13">
        <v>300</v>
      </c>
      <c r="G14" s="13">
        <v>500</v>
      </c>
      <c r="H14" s="13">
        <v>350</v>
      </c>
      <c r="I14" s="13">
        <v>250</v>
      </c>
      <c r="J14" s="13">
        <v>250</v>
      </c>
      <c r="K14" s="13">
        <v>150</v>
      </c>
      <c r="L14" s="13">
        <v>100</v>
      </c>
      <c r="M14" s="13">
        <v>80</v>
      </c>
    </row>
    <row r="16" spans="1:13" ht="15.6" x14ac:dyDescent="0.3">
      <c r="A16" s="15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4" ht="15.6" x14ac:dyDescent="0.3">
      <c r="A17" s="14" t="s">
        <v>47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4" ht="15.6" x14ac:dyDescent="0.3">
      <c r="A18" s="13" t="s">
        <v>48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</row>
    <row r="19" spans="1:14" ht="15.6" x14ac:dyDescent="0.3">
      <c r="A19" s="13" t="s">
        <v>49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</row>
    <row r="20" spans="1:14" ht="15.6" x14ac:dyDescent="0.3">
      <c r="A20" s="13" t="s">
        <v>50</v>
      </c>
      <c r="B20" s="13">
        <v>180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</row>
    <row r="22" spans="1:14" ht="15.6" x14ac:dyDescent="0.3">
      <c r="A22" s="15" t="s">
        <v>51</v>
      </c>
      <c r="B22" s="13">
        <f>SUM(B18:B20)</f>
        <v>180</v>
      </c>
      <c r="C22" s="13">
        <f>SUM(C18:C20)</f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</row>
    <row r="25" spans="1:14" ht="15.6" x14ac:dyDescent="0.3">
      <c r="A25" s="14" t="s">
        <v>52</v>
      </c>
      <c r="B25" s="13">
        <f>B14+B22</f>
        <v>630</v>
      </c>
      <c r="C25" s="13">
        <f t="shared" ref="C25:M25" si="3">C14+C22</f>
        <v>250</v>
      </c>
      <c r="D25" s="13">
        <f t="shared" si="3"/>
        <v>200</v>
      </c>
      <c r="E25" s="13">
        <f t="shared" si="3"/>
        <v>150</v>
      </c>
      <c r="F25" s="13">
        <f t="shared" si="3"/>
        <v>300</v>
      </c>
      <c r="G25" s="13">
        <f t="shared" si="3"/>
        <v>500</v>
      </c>
      <c r="H25" s="13">
        <f t="shared" si="3"/>
        <v>350</v>
      </c>
      <c r="I25" s="13">
        <f t="shared" si="3"/>
        <v>250</v>
      </c>
      <c r="J25" s="13">
        <f t="shared" si="3"/>
        <v>250</v>
      </c>
      <c r="K25" s="13">
        <f t="shared" si="3"/>
        <v>150</v>
      </c>
      <c r="L25" s="13">
        <f t="shared" si="3"/>
        <v>100</v>
      </c>
      <c r="M25" s="13">
        <f t="shared" si="3"/>
        <v>80</v>
      </c>
    </row>
    <row r="27" spans="1:14" ht="15.6" x14ac:dyDescent="0.3">
      <c r="A27" s="13" t="s">
        <v>53</v>
      </c>
      <c r="B27" s="13">
        <f t="shared" ref="B27:M27" si="4">B9</f>
        <v>750</v>
      </c>
      <c r="C27" s="13">
        <f t="shared" si="4"/>
        <v>875</v>
      </c>
      <c r="D27" s="13">
        <f t="shared" si="4"/>
        <v>970</v>
      </c>
      <c r="E27" s="13">
        <f t="shared" si="4"/>
        <v>805</v>
      </c>
      <c r="F27" s="13">
        <f t="shared" si="4"/>
        <v>975</v>
      </c>
      <c r="G27" s="13">
        <f t="shared" si="4"/>
        <v>980</v>
      </c>
      <c r="H27" s="13">
        <f t="shared" si="4"/>
        <v>700</v>
      </c>
      <c r="I27" s="13">
        <f t="shared" si="4"/>
        <v>770</v>
      </c>
      <c r="J27" s="13">
        <f t="shared" si="4"/>
        <v>580</v>
      </c>
      <c r="K27" s="13">
        <f t="shared" si="4"/>
        <v>325</v>
      </c>
      <c r="L27" s="13">
        <f t="shared" si="4"/>
        <v>290</v>
      </c>
      <c r="M27" s="13">
        <f t="shared" si="4"/>
        <v>255</v>
      </c>
    </row>
    <row r="28" spans="1:14" ht="15.6" x14ac:dyDescent="0.3">
      <c r="A28" s="13" t="s">
        <v>54</v>
      </c>
      <c r="B28" s="13">
        <f>B25</f>
        <v>630</v>
      </c>
      <c r="C28" s="13">
        <f>C25</f>
        <v>250</v>
      </c>
      <c r="D28" s="13">
        <f>D25</f>
        <v>200</v>
      </c>
      <c r="E28" s="13">
        <f t="shared" ref="E28:M28" si="5">E25</f>
        <v>150</v>
      </c>
      <c r="F28" s="13">
        <f t="shared" si="5"/>
        <v>300</v>
      </c>
      <c r="G28" s="13">
        <f t="shared" si="5"/>
        <v>500</v>
      </c>
      <c r="H28" s="13">
        <f t="shared" si="5"/>
        <v>350</v>
      </c>
      <c r="I28" s="13">
        <f t="shared" si="5"/>
        <v>250</v>
      </c>
      <c r="J28" s="13">
        <f t="shared" si="5"/>
        <v>250</v>
      </c>
      <c r="K28" s="13">
        <f t="shared" si="5"/>
        <v>150</v>
      </c>
      <c r="L28" s="13">
        <f t="shared" si="5"/>
        <v>100</v>
      </c>
      <c r="M28" s="13">
        <f t="shared" si="5"/>
        <v>80</v>
      </c>
    </row>
    <row r="30" spans="1:14" ht="15.6" x14ac:dyDescent="0.3">
      <c r="A30" s="14" t="s">
        <v>55</v>
      </c>
      <c r="B30" s="13">
        <f>B27-B28</f>
        <v>120</v>
      </c>
      <c r="C30" s="13">
        <f>C27-C28</f>
        <v>625</v>
      </c>
      <c r="D30" s="13">
        <f>D27-D28</f>
        <v>770</v>
      </c>
      <c r="E30" s="13">
        <f t="shared" ref="E30:M30" si="6">E27-E28</f>
        <v>655</v>
      </c>
      <c r="F30" s="13">
        <f t="shared" si="6"/>
        <v>675</v>
      </c>
      <c r="G30" s="13">
        <f t="shared" si="6"/>
        <v>480</v>
      </c>
      <c r="H30" s="13">
        <f t="shared" si="6"/>
        <v>350</v>
      </c>
      <c r="I30" s="13">
        <f t="shared" si="6"/>
        <v>520</v>
      </c>
      <c r="J30" s="13">
        <f t="shared" si="6"/>
        <v>330</v>
      </c>
      <c r="K30" s="13">
        <f t="shared" si="6"/>
        <v>175</v>
      </c>
      <c r="L30" s="13">
        <f t="shared" si="6"/>
        <v>190</v>
      </c>
      <c r="M30" s="13">
        <f t="shared" si="6"/>
        <v>175</v>
      </c>
    </row>
    <row r="31" spans="1:14" ht="15.6" x14ac:dyDescent="0.3">
      <c r="A31" s="13" t="s">
        <v>56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</row>
    <row r="32" spans="1:14" ht="15.6" x14ac:dyDescent="0.3">
      <c r="A32" s="13" t="s">
        <v>57</v>
      </c>
      <c r="B32" s="13">
        <f>B30-B31</f>
        <v>120</v>
      </c>
      <c r="C32" s="13">
        <f>C30-C31</f>
        <v>625</v>
      </c>
      <c r="D32" s="13">
        <f>D30-D31</f>
        <v>770</v>
      </c>
      <c r="E32" s="13">
        <f t="shared" ref="E32:M32" si="7">E30-E31</f>
        <v>655</v>
      </c>
      <c r="F32" s="13">
        <f t="shared" si="7"/>
        <v>675</v>
      </c>
      <c r="G32" s="13">
        <f t="shared" si="7"/>
        <v>480</v>
      </c>
      <c r="H32" s="13">
        <f t="shared" si="7"/>
        <v>350</v>
      </c>
      <c r="I32" s="13">
        <f t="shared" si="7"/>
        <v>520</v>
      </c>
      <c r="J32" s="13">
        <f t="shared" si="7"/>
        <v>330</v>
      </c>
      <c r="K32" s="13">
        <f t="shared" si="7"/>
        <v>175</v>
      </c>
      <c r="L32" s="13">
        <f t="shared" si="7"/>
        <v>190</v>
      </c>
      <c r="M32" s="13">
        <f t="shared" si="7"/>
        <v>175</v>
      </c>
      <c r="N32" s="16"/>
    </row>
    <row r="33" spans="1:14" ht="15.6" x14ac:dyDescent="0.3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9A0A0-55BE-49D0-BB9B-6000AB1FD080}">
  <dimension ref="A1:N33"/>
  <sheetViews>
    <sheetView topLeftCell="A17" workbookViewId="0">
      <selection activeCell="P24" sqref="P24"/>
    </sheetView>
  </sheetViews>
  <sheetFormatPr defaultRowHeight="14.4" x14ac:dyDescent="0.3"/>
  <cols>
    <col min="1" max="1" width="31.21875" customWidth="1"/>
    <col min="2" max="2" width="13.33203125" customWidth="1"/>
    <col min="3" max="3" width="12" customWidth="1"/>
    <col min="4" max="5" width="9.33203125" customWidth="1"/>
    <col min="6" max="6" width="9.6640625" customWidth="1"/>
    <col min="7" max="7" width="11" customWidth="1"/>
    <col min="8" max="8" width="9.21875" customWidth="1"/>
    <col min="9" max="9" width="11.6640625" customWidth="1"/>
    <col min="10" max="10" width="13" customWidth="1"/>
    <col min="11" max="11" width="9.77734375" customWidth="1"/>
    <col min="12" max="12" width="12.21875" customWidth="1"/>
    <col min="13" max="13" width="11.44140625" customWidth="1"/>
  </cols>
  <sheetData>
    <row r="1" spans="1:13" ht="15.6" x14ac:dyDescent="0.3">
      <c r="B1" s="13"/>
      <c r="C1" s="13"/>
      <c r="D1" s="13"/>
      <c r="E1" s="13"/>
      <c r="F1" s="14" t="s">
        <v>67</v>
      </c>
      <c r="G1" s="13"/>
      <c r="H1" s="13"/>
      <c r="I1" s="13"/>
      <c r="J1" s="13"/>
      <c r="K1" s="13"/>
      <c r="L1" s="13"/>
      <c r="M1" s="13"/>
    </row>
    <row r="2" spans="1:13" ht="15.6" x14ac:dyDescent="0.3">
      <c r="A2" s="13"/>
      <c r="B2" s="18" t="s">
        <v>10</v>
      </c>
      <c r="C2" s="18" t="s">
        <v>58</v>
      </c>
      <c r="D2" s="18" t="s">
        <v>12</v>
      </c>
      <c r="E2" s="18" t="s">
        <v>13</v>
      </c>
      <c r="F2" s="18" t="s">
        <v>14</v>
      </c>
      <c r="G2" s="18" t="s">
        <v>15</v>
      </c>
      <c r="H2" s="18" t="s">
        <v>16</v>
      </c>
      <c r="I2" s="18" t="s">
        <v>17</v>
      </c>
      <c r="J2" s="18" t="s">
        <v>18</v>
      </c>
      <c r="K2" s="18" t="s">
        <v>59</v>
      </c>
      <c r="L2" s="18" t="s">
        <v>20</v>
      </c>
      <c r="M2" s="18" t="s">
        <v>21</v>
      </c>
    </row>
    <row r="3" spans="1:13" ht="15.6" x14ac:dyDescent="0.3">
      <c r="A3" s="14" t="s">
        <v>40</v>
      </c>
      <c r="B3" s="13">
        <v>0</v>
      </c>
      <c r="C3" s="13">
        <f t="shared" ref="C3:M3" si="0">B3+B30</f>
        <v>100</v>
      </c>
      <c r="D3" s="13">
        <f t="shared" si="0"/>
        <v>730</v>
      </c>
      <c r="E3" s="13">
        <f t="shared" si="0"/>
        <v>1550</v>
      </c>
      <c r="F3" s="13">
        <f t="shared" si="0"/>
        <v>2290</v>
      </c>
      <c r="G3" s="13">
        <f t="shared" si="0"/>
        <v>3040</v>
      </c>
      <c r="H3" s="13">
        <f t="shared" si="0"/>
        <v>3510</v>
      </c>
      <c r="I3" s="13">
        <f t="shared" si="0"/>
        <v>3855</v>
      </c>
      <c r="J3" s="13">
        <f t="shared" si="0"/>
        <v>4485</v>
      </c>
      <c r="K3" s="13">
        <f t="shared" si="0"/>
        <v>4735</v>
      </c>
      <c r="L3" s="13">
        <f t="shared" si="0"/>
        <v>4940</v>
      </c>
      <c r="M3" s="13">
        <f t="shared" si="0"/>
        <v>5132</v>
      </c>
    </row>
    <row r="5" spans="1:13" ht="15.6" x14ac:dyDescent="0.3">
      <c r="A5" s="14" t="s">
        <v>41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5.6" x14ac:dyDescent="0.3">
      <c r="A6" s="13" t="s">
        <v>42</v>
      </c>
      <c r="B6" s="13">
        <v>800</v>
      </c>
      <c r="C6" s="13">
        <v>750</v>
      </c>
      <c r="D6" s="13">
        <v>900</v>
      </c>
      <c r="E6" s="13">
        <v>750</v>
      </c>
      <c r="F6" s="13">
        <v>850</v>
      </c>
      <c r="G6" s="13">
        <v>800</v>
      </c>
      <c r="H6" s="13">
        <v>500</v>
      </c>
      <c r="I6" s="13">
        <v>700</v>
      </c>
      <c r="J6" s="13">
        <v>400</v>
      </c>
      <c r="K6" s="13">
        <v>300</v>
      </c>
      <c r="L6" s="13">
        <v>252</v>
      </c>
      <c r="M6" s="13">
        <v>170</v>
      </c>
    </row>
    <row r="7" spans="1:13" ht="15.6" x14ac:dyDescent="0.3">
      <c r="A7" s="13" t="s">
        <v>43</v>
      </c>
      <c r="B7" s="13">
        <v>100</v>
      </c>
      <c r="C7" s="13">
        <v>80</v>
      </c>
      <c r="D7" s="13">
        <v>70</v>
      </c>
      <c r="E7" s="13">
        <v>90</v>
      </c>
      <c r="F7" s="13">
        <v>150</v>
      </c>
      <c r="G7" s="13">
        <v>120</v>
      </c>
      <c r="H7" s="13">
        <v>145</v>
      </c>
      <c r="I7" s="13">
        <v>130</v>
      </c>
      <c r="J7" s="13">
        <v>80</v>
      </c>
      <c r="K7" s="13">
        <v>75</v>
      </c>
      <c r="L7" s="13">
        <v>60</v>
      </c>
      <c r="M7" s="13">
        <v>95</v>
      </c>
    </row>
    <row r="9" spans="1:13" ht="15.6" x14ac:dyDescent="0.3">
      <c r="A9" s="14" t="s">
        <v>44</v>
      </c>
      <c r="B9" s="13">
        <f>B6+B7</f>
        <v>900</v>
      </c>
      <c r="C9" s="13">
        <f>C6+C7</f>
        <v>830</v>
      </c>
      <c r="D9" s="13">
        <f>D6+D7</f>
        <v>970</v>
      </c>
      <c r="E9" s="13">
        <f t="shared" ref="E9:M9" si="1">E6+E7</f>
        <v>840</v>
      </c>
      <c r="F9" s="13">
        <f t="shared" si="1"/>
        <v>1000</v>
      </c>
      <c r="G9" s="13">
        <f t="shared" si="1"/>
        <v>920</v>
      </c>
      <c r="H9" s="13">
        <f t="shared" si="1"/>
        <v>645</v>
      </c>
      <c r="I9" s="13">
        <f t="shared" si="1"/>
        <v>830</v>
      </c>
      <c r="J9" s="13">
        <f t="shared" si="1"/>
        <v>480</v>
      </c>
      <c r="K9" s="13">
        <f t="shared" si="1"/>
        <v>375</v>
      </c>
      <c r="L9" s="13">
        <f t="shared" si="1"/>
        <v>312</v>
      </c>
      <c r="M9" s="13">
        <f t="shared" si="1"/>
        <v>265</v>
      </c>
    </row>
    <row r="10" spans="1:13" ht="15.6" x14ac:dyDescent="0.3">
      <c r="A10" s="14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5.6" x14ac:dyDescent="0.3">
      <c r="A11" s="14" t="s">
        <v>45</v>
      </c>
      <c r="B11" s="13">
        <f>B3+B9</f>
        <v>900</v>
      </c>
      <c r="C11" s="13">
        <f>C3+C9</f>
        <v>930</v>
      </c>
      <c r="D11" s="13">
        <f>D3+D9</f>
        <v>1700</v>
      </c>
      <c r="E11" s="13">
        <f t="shared" ref="E11:M11" si="2">E3+E9</f>
        <v>2390</v>
      </c>
      <c r="F11" s="13">
        <f t="shared" si="2"/>
        <v>3290</v>
      </c>
      <c r="G11" s="13">
        <f t="shared" si="2"/>
        <v>3960</v>
      </c>
      <c r="H11" s="13">
        <f t="shared" si="2"/>
        <v>4155</v>
      </c>
      <c r="I11" s="13">
        <f t="shared" si="2"/>
        <v>4685</v>
      </c>
      <c r="J11" s="13">
        <f t="shared" si="2"/>
        <v>4965</v>
      </c>
      <c r="K11" s="13">
        <f t="shared" si="2"/>
        <v>5110</v>
      </c>
      <c r="L11" s="13">
        <f t="shared" si="2"/>
        <v>5252</v>
      </c>
      <c r="M11" s="13">
        <f t="shared" si="2"/>
        <v>5397</v>
      </c>
    </row>
    <row r="13" spans="1:13" ht="15.6" x14ac:dyDescent="0.3">
      <c r="A13" s="14" t="s">
        <v>46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5.6" x14ac:dyDescent="0.3">
      <c r="A14" s="13" t="s">
        <v>3</v>
      </c>
      <c r="B14" s="13">
        <v>500</v>
      </c>
      <c r="C14" s="13">
        <v>200</v>
      </c>
      <c r="D14" s="13">
        <v>150</v>
      </c>
      <c r="E14" s="13">
        <v>100</v>
      </c>
      <c r="F14" s="13">
        <v>250</v>
      </c>
      <c r="G14" s="13">
        <v>450</v>
      </c>
      <c r="H14" s="13">
        <v>300</v>
      </c>
      <c r="I14" s="13">
        <v>200</v>
      </c>
      <c r="J14" s="13">
        <v>230</v>
      </c>
      <c r="K14" s="13">
        <v>170</v>
      </c>
      <c r="L14" s="13">
        <v>120</v>
      </c>
      <c r="M14" s="13">
        <v>100</v>
      </c>
    </row>
    <row r="16" spans="1:13" ht="15.6" x14ac:dyDescent="0.3">
      <c r="A16" s="15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4" ht="15.6" x14ac:dyDescent="0.3">
      <c r="A17" s="14" t="s">
        <v>47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4" ht="15.6" x14ac:dyDescent="0.3">
      <c r="A18" s="13" t="s">
        <v>48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</row>
    <row r="19" spans="1:14" ht="15.6" x14ac:dyDescent="0.3">
      <c r="A19" s="13" t="s">
        <v>49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</row>
    <row r="20" spans="1:14" ht="15.6" x14ac:dyDescent="0.3">
      <c r="A20" s="13" t="s">
        <v>50</v>
      </c>
      <c r="B20" s="13">
        <v>300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</row>
    <row r="22" spans="1:14" ht="15.6" x14ac:dyDescent="0.3">
      <c r="A22" s="15" t="s">
        <v>51</v>
      </c>
      <c r="B22" s="13">
        <f>SUM(B18:B20)</f>
        <v>300</v>
      </c>
      <c r="C22" s="13">
        <f>SUM(C18:C20)</f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</row>
    <row r="25" spans="1:14" ht="15.6" x14ac:dyDescent="0.3">
      <c r="A25" s="14" t="s">
        <v>52</v>
      </c>
      <c r="B25" s="13">
        <f>B14+B22</f>
        <v>800</v>
      </c>
      <c r="C25" s="13">
        <f t="shared" ref="C25:M25" si="3">C14+C22</f>
        <v>200</v>
      </c>
      <c r="D25" s="13">
        <f t="shared" si="3"/>
        <v>150</v>
      </c>
      <c r="E25" s="13">
        <f t="shared" si="3"/>
        <v>100</v>
      </c>
      <c r="F25" s="13">
        <f t="shared" si="3"/>
        <v>250</v>
      </c>
      <c r="G25" s="13">
        <f t="shared" si="3"/>
        <v>450</v>
      </c>
      <c r="H25" s="13">
        <f t="shared" si="3"/>
        <v>300</v>
      </c>
      <c r="I25" s="13">
        <f t="shared" si="3"/>
        <v>200</v>
      </c>
      <c r="J25" s="13">
        <f t="shared" si="3"/>
        <v>230</v>
      </c>
      <c r="K25" s="13">
        <f t="shared" si="3"/>
        <v>170</v>
      </c>
      <c r="L25" s="13">
        <f t="shared" si="3"/>
        <v>120</v>
      </c>
      <c r="M25" s="13">
        <f t="shared" si="3"/>
        <v>100</v>
      </c>
    </row>
    <row r="27" spans="1:14" ht="15.6" x14ac:dyDescent="0.3">
      <c r="A27" s="13" t="s">
        <v>53</v>
      </c>
      <c r="B27" s="13">
        <f t="shared" ref="B27:M27" si="4">B9</f>
        <v>900</v>
      </c>
      <c r="C27" s="13">
        <f t="shared" si="4"/>
        <v>830</v>
      </c>
      <c r="D27" s="13">
        <f t="shared" si="4"/>
        <v>970</v>
      </c>
      <c r="E27" s="13">
        <f t="shared" si="4"/>
        <v>840</v>
      </c>
      <c r="F27" s="13">
        <f t="shared" si="4"/>
        <v>1000</v>
      </c>
      <c r="G27" s="13">
        <f t="shared" si="4"/>
        <v>920</v>
      </c>
      <c r="H27" s="13">
        <f t="shared" si="4"/>
        <v>645</v>
      </c>
      <c r="I27" s="13">
        <f t="shared" si="4"/>
        <v>830</v>
      </c>
      <c r="J27" s="13">
        <f t="shared" si="4"/>
        <v>480</v>
      </c>
      <c r="K27" s="13">
        <f t="shared" si="4"/>
        <v>375</v>
      </c>
      <c r="L27" s="13">
        <f t="shared" si="4"/>
        <v>312</v>
      </c>
      <c r="M27" s="13">
        <f t="shared" si="4"/>
        <v>265</v>
      </c>
    </row>
    <row r="28" spans="1:14" ht="15.6" x14ac:dyDescent="0.3">
      <c r="A28" s="13" t="s">
        <v>54</v>
      </c>
      <c r="B28" s="13">
        <f>B25</f>
        <v>800</v>
      </c>
      <c r="C28" s="13">
        <f>C25</f>
        <v>200</v>
      </c>
      <c r="D28" s="13">
        <f>D25</f>
        <v>150</v>
      </c>
      <c r="E28" s="13">
        <f t="shared" ref="E28:M28" si="5">E25</f>
        <v>100</v>
      </c>
      <c r="F28" s="13">
        <f t="shared" si="5"/>
        <v>250</v>
      </c>
      <c r="G28" s="13">
        <f t="shared" si="5"/>
        <v>450</v>
      </c>
      <c r="H28" s="13">
        <f t="shared" si="5"/>
        <v>300</v>
      </c>
      <c r="I28" s="13">
        <f t="shared" si="5"/>
        <v>200</v>
      </c>
      <c r="J28" s="13">
        <f t="shared" si="5"/>
        <v>230</v>
      </c>
      <c r="K28" s="13">
        <f t="shared" si="5"/>
        <v>170</v>
      </c>
      <c r="L28" s="13">
        <f t="shared" si="5"/>
        <v>120</v>
      </c>
      <c r="M28" s="13">
        <f t="shared" si="5"/>
        <v>100</v>
      </c>
    </row>
    <row r="30" spans="1:14" ht="15.6" x14ac:dyDescent="0.3">
      <c r="A30" s="14" t="s">
        <v>55</v>
      </c>
      <c r="B30" s="13">
        <f>B27-B28</f>
        <v>100</v>
      </c>
      <c r="C30" s="13">
        <f>C27-C28</f>
        <v>630</v>
      </c>
      <c r="D30" s="13">
        <f>D27-D28</f>
        <v>820</v>
      </c>
      <c r="E30" s="13">
        <f t="shared" ref="E30:M30" si="6">E27-E28</f>
        <v>740</v>
      </c>
      <c r="F30" s="13">
        <f t="shared" si="6"/>
        <v>750</v>
      </c>
      <c r="G30" s="13">
        <f t="shared" si="6"/>
        <v>470</v>
      </c>
      <c r="H30" s="13">
        <f t="shared" si="6"/>
        <v>345</v>
      </c>
      <c r="I30" s="13">
        <f t="shared" si="6"/>
        <v>630</v>
      </c>
      <c r="J30" s="13">
        <f t="shared" si="6"/>
        <v>250</v>
      </c>
      <c r="K30" s="13">
        <f t="shared" si="6"/>
        <v>205</v>
      </c>
      <c r="L30" s="13">
        <f t="shared" si="6"/>
        <v>192</v>
      </c>
      <c r="M30" s="13">
        <f t="shared" si="6"/>
        <v>165</v>
      </c>
    </row>
    <row r="31" spans="1:14" ht="15.6" x14ac:dyDescent="0.3">
      <c r="A31" s="13" t="s">
        <v>56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</row>
    <row r="32" spans="1:14" ht="15.6" x14ac:dyDescent="0.3">
      <c r="A32" s="13" t="s">
        <v>57</v>
      </c>
      <c r="B32" s="13">
        <f>B30-B31</f>
        <v>100</v>
      </c>
      <c r="C32" s="13">
        <f>C30-C31</f>
        <v>630</v>
      </c>
      <c r="D32" s="13">
        <f>D30-D31</f>
        <v>820</v>
      </c>
      <c r="E32" s="13">
        <f t="shared" ref="E32:M32" si="7">E30-E31</f>
        <v>740</v>
      </c>
      <c r="F32" s="13">
        <f t="shared" si="7"/>
        <v>750</v>
      </c>
      <c r="G32" s="13">
        <f t="shared" si="7"/>
        <v>470</v>
      </c>
      <c r="H32" s="13">
        <f t="shared" si="7"/>
        <v>345</v>
      </c>
      <c r="I32" s="13">
        <f t="shared" si="7"/>
        <v>630</v>
      </c>
      <c r="J32" s="13">
        <f t="shared" si="7"/>
        <v>250</v>
      </c>
      <c r="K32" s="13">
        <f t="shared" si="7"/>
        <v>205</v>
      </c>
      <c r="L32" s="13">
        <f t="shared" si="7"/>
        <v>192</v>
      </c>
      <c r="M32" s="13">
        <f t="shared" si="7"/>
        <v>165</v>
      </c>
      <c r="N32" s="16"/>
    </row>
    <row r="33" spans="1:14" ht="15.6" x14ac:dyDescent="0.3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EDCF3-FA4C-42BB-BE53-5C7C587933C2}">
  <dimension ref="A1:N33"/>
  <sheetViews>
    <sheetView tabSelected="1" topLeftCell="A26" workbookViewId="0">
      <selection activeCell="O1" sqref="O1"/>
    </sheetView>
  </sheetViews>
  <sheetFormatPr defaultRowHeight="14.4" x14ac:dyDescent="0.3"/>
  <cols>
    <col min="1" max="1" width="31.21875" customWidth="1"/>
    <col min="2" max="2" width="13.33203125" customWidth="1"/>
    <col min="3" max="3" width="12" customWidth="1"/>
    <col min="4" max="5" width="9.33203125" customWidth="1"/>
    <col min="6" max="6" width="9.6640625" customWidth="1"/>
    <col min="7" max="7" width="11" customWidth="1"/>
    <col min="8" max="8" width="9.21875" customWidth="1"/>
    <col min="9" max="9" width="11.6640625" customWidth="1"/>
    <col min="10" max="10" width="13" customWidth="1"/>
    <col min="11" max="11" width="9.77734375" customWidth="1"/>
    <col min="12" max="12" width="12.21875" customWidth="1"/>
    <col min="13" max="13" width="11.44140625" customWidth="1"/>
  </cols>
  <sheetData>
    <row r="1" spans="1:13" ht="15.6" x14ac:dyDescent="0.3">
      <c r="B1" s="13"/>
      <c r="C1" s="13"/>
      <c r="D1" s="13"/>
      <c r="E1" s="13"/>
      <c r="F1" s="14" t="s">
        <v>68</v>
      </c>
      <c r="G1" s="13"/>
      <c r="H1" s="13"/>
      <c r="I1" s="13"/>
      <c r="J1" s="13"/>
      <c r="K1" s="13"/>
      <c r="L1" s="13"/>
      <c r="M1" s="13"/>
    </row>
    <row r="2" spans="1:13" ht="15.6" x14ac:dyDescent="0.3">
      <c r="A2" s="13"/>
      <c r="B2" s="18" t="s">
        <v>10</v>
      </c>
      <c r="C2" s="18" t="s">
        <v>58</v>
      </c>
      <c r="D2" s="18" t="s">
        <v>12</v>
      </c>
      <c r="E2" s="18" t="s">
        <v>13</v>
      </c>
      <c r="F2" s="18" t="s">
        <v>14</v>
      </c>
      <c r="G2" s="18" t="s">
        <v>15</v>
      </c>
      <c r="H2" s="18" t="s">
        <v>16</v>
      </c>
      <c r="I2" s="18" t="s">
        <v>17</v>
      </c>
      <c r="J2" s="18" t="s">
        <v>18</v>
      </c>
      <c r="K2" s="18" t="s">
        <v>59</v>
      </c>
      <c r="L2" s="18" t="s">
        <v>20</v>
      </c>
      <c r="M2" s="18" t="s">
        <v>21</v>
      </c>
    </row>
    <row r="3" spans="1:13" ht="15.6" x14ac:dyDescent="0.3">
      <c r="A3" s="14" t="s">
        <v>40</v>
      </c>
      <c r="B3" s="13">
        <v>0</v>
      </c>
      <c r="C3" s="13">
        <f t="shared" ref="C3:M3" si="0">B3+B30</f>
        <v>305</v>
      </c>
      <c r="D3" s="13">
        <f t="shared" si="0"/>
        <v>1065</v>
      </c>
      <c r="E3" s="13">
        <f t="shared" si="0"/>
        <v>1880</v>
      </c>
      <c r="F3" s="13">
        <f t="shared" si="0"/>
        <v>2580</v>
      </c>
      <c r="G3" s="13">
        <f t="shared" si="0"/>
        <v>3355</v>
      </c>
      <c r="H3" s="13">
        <f t="shared" si="0"/>
        <v>4115</v>
      </c>
      <c r="I3" s="13">
        <f t="shared" si="0"/>
        <v>4640</v>
      </c>
      <c r="J3" s="13">
        <f t="shared" si="0"/>
        <v>5135</v>
      </c>
      <c r="K3" s="13">
        <f t="shared" si="0"/>
        <v>5585</v>
      </c>
      <c r="L3" s="13">
        <f t="shared" si="0"/>
        <v>5955</v>
      </c>
      <c r="M3" s="13">
        <f t="shared" si="0"/>
        <v>6195</v>
      </c>
    </row>
    <row r="5" spans="1:13" ht="15.6" x14ac:dyDescent="0.3">
      <c r="A5" s="14" t="s">
        <v>41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5.6" x14ac:dyDescent="0.3">
      <c r="A6" s="13" t="s">
        <v>42</v>
      </c>
      <c r="B6" s="13">
        <v>800</v>
      </c>
      <c r="C6" s="13">
        <v>820</v>
      </c>
      <c r="D6" s="13">
        <v>830</v>
      </c>
      <c r="E6" s="13">
        <v>650</v>
      </c>
      <c r="F6" s="13">
        <v>850</v>
      </c>
      <c r="G6" s="13">
        <v>870</v>
      </c>
      <c r="H6" s="13">
        <v>570</v>
      </c>
      <c r="I6" s="13">
        <v>600</v>
      </c>
      <c r="J6" s="13">
        <v>500</v>
      </c>
      <c r="K6" s="13">
        <v>300</v>
      </c>
      <c r="L6" s="13">
        <v>250</v>
      </c>
      <c r="M6" s="13">
        <v>180</v>
      </c>
    </row>
    <row r="7" spans="1:13" ht="15.6" x14ac:dyDescent="0.3">
      <c r="A7" s="13" t="s">
        <v>43</v>
      </c>
      <c r="B7" s="13">
        <v>75</v>
      </c>
      <c r="C7" s="13">
        <v>90</v>
      </c>
      <c r="D7" s="13">
        <v>85</v>
      </c>
      <c r="E7" s="13">
        <v>150</v>
      </c>
      <c r="F7" s="13">
        <v>125</v>
      </c>
      <c r="G7" s="13">
        <v>90</v>
      </c>
      <c r="H7" s="13">
        <v>105</v>
      </c>
      <c r="I7" s="13">
        <v>75</v>
      </c>
      <c r="J7" s="13">
        <v>90</v>
      </c>
      <c r="K7" s="13">
        <v>120</v>
      </c>
      <c r="L7" s="13">
        <v>65</v>
      </c>
      <c r="M7" s="13">
        <v>75</v>
      </c>
    </row>
    <row r="9" spans="1:13" ht="15.6" x14ac:dyDescent="0.3">
      <c r="A9" s="14" t="s">
        <v>44</v>
      </c>
      <c r="B9" s="13">
        <f>B6+B7</f>
        <v>875</v>
      </c>
      <c r="C9" s="13">
        <f>C6+C7</f>
        <v>910</v>
      </c>
      <c r="D9" s="13">
        <f>D6+D7</f>
        <v>915</v>
      </c>
      <c r="E9" s="13">
        <f t="shared" ref="E9:M9" si="1">E6+E7</f>
        <v>800</v>
      </c>
      <c r="F9" s="13">
        <f t="shared" si="1"/>
        <v>975</v>
      </c>
      <c r="G9" s="13">
        <f t="shared" si="1"/>
        <v>960</v>
      </c>
      <c r="H9" s="13">
        <f t="shared" si="1"/>
        <v>675</v>
      </c>
      <c r="I9" s="13">
        <f t="shared" si="1"/>
        <v>675</v>
      </c>
      <c r="J9" s="13">
        <f t="shared" si="1"/>
        <v>590</v>
      </c>
      <c r="K9" s="13">
        <f t="shared" si="1"/>
        <v>420</v>
      </c>
      <c r="L9" s="13">
        <f t="shared" si="1"/>
        <v>315</v>
      </c>
      <c r="M9" s="13">
        <f t="shared" si="1"/>
        <v>255</v>
      </c>
    </row>
    <row r="10" spans="1:13" ht="15.6" x14ac:dyDescent="0.3">
      <c r="A10" s="14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5.6" x14ac:dyDescent="0.3">
      <c r="A11" s="14" t="s">
        <v>45</v>
      </c>
      <c r="B11" s="13">
        <f>B3+B9</f>
        <v>875</v>
      </c>
      <c r="C11" s="13">
        <f>C3+C9</f>
        <v>1215</v>
      </c>
      <c r="D11" s="13">
        <f>D3+D9</f>
        <v>1980</v>
      </c>
      <c r="E11" s="13">
        <f t="shared" ref="E11:M11" si="2">E3+E9</f>
        <v>2680</v>
      </c>
      <c r="F11" s="13">
        <f t="shared" si="2"/>
        <v>3555</v>
      </c>
      <c r="G11" s="13">
        <f t="shared" si="2"/>
        <v>4315</v>
      </c>
      <c r="H11" s="13">
        <f t="shared" si="2"/>
        <v>4790</v>
      </c>
      <c r="I11" s="13">
        <f t="shared" si="2"/>
        <v>5315</v>
      </c>
      <c r="J11" s="13">
        <f t="shared" si="2"/>
        <v>5725</v>
      </c>
      <c r="K11" s="13">
        <f t="shared" si="2"/>
        <v>6005</v>
      </c>
      <c r="L11" s="13">
        <f t="shared" si="2"/>
        <v>6270</v>
      </c>
      <c r="M11" s="13">
        <f t="shared" si="2"/>
        <v>6450</v>
      </c>
    </row>
    <row r="13" spans="1:13" ht="15.6" x14ac:dyDescent="0.3">
      <c r="A13" s="14" t="s">
        <v>46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5.6" x14ac:dyDescent="0.3">
      <c r="A14" s="13" t="s">
        <v>3</v>
      </c>
      <c r="B14" s="13">
        <v>350</v>
      </c>
      <c r="C14" s="13">
        <v>150</v>
      </c>
      <c r="D14" s="13">
        <v>100</v>
      </c>
      <c r="E14" s="13">
        <v>100</v>
      </c>
      <c r="F14" s="13">
        <v>200</v>
      </c>
      <c r="G14" s="13">
        <v>200</v>
      </c>
      <c r="H14" s="13">
        <v>150</v>
      </c>
      <c r="I14" s="13">
        <v>180</v>
      </c>
      <c r="J14" s="13">
        <v>140</v>
      </c>
      <c r="K14" s="13">
        <v>50</v>
      </c>
      <c r="L14" s="13">
        <v>75</v>
      </c>
      <c r="M14" s="13">
        <v>0</v>
      </c>
    </row>
    <row r="16" spans="1:13" ht="15.6" x14ac:dyDescent="0.3">
      <c r="A16" s="15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4" ht="15.6" x14ac:dyDescent="0.3">
      <c r="A17" s="14" t="s">
        <v>47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4" ht="15.6" x14ac:dyDescent="0.3">
      <c r="A18" s="13" t="s">
        <v>48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</row>
    <row r="19" spans="1:14" ht="15.6" x14ac:dyDescent="0.3">
      <c r="A19" s="13" t="s">
        <v>49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</row>
    <row r="20" spans="1:14" ht="15.6" x14ac:dyDescent="0.3">
      <c r="A20" s="13" t="s">
        <v>50</v>
      </c>
      <c r="B20" s="13">
        <v>220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</row>
    <row r="22" spans="1:14" ht="15.6" x14ac:dyDescent="0.3">
      <c r="A22" s="15" t="s">
        <v>51</v>
      </c>
      <c r="B22" s="13">
        <f>SUM(B18:B20)</f>
        <v>220</v>
      </c>
      <c r="C22" s="13">
        <f>SUM(C18:C20)</f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</row>
    <row r="25" spans="1:14" ht="15.6" x14ac:dyDescent="0.3">
      <c r="A25" s="14" t="s">
        <v>52</v>
      </c>
      <c r="B25" s="13">
        <f>B14+B22</f>
        <v>570</v>
      </c>
      <c r="C25" s="13">
        <f t="shared" ref="C25:M25" si="3">C14+C22</f>
        <v>150</v>
      </c>
      <c r="D25" s="13">
        <f t="shared" si="3"/>
        <v>100</v>
      </c>
      <c r="E25" s="13">
        <f t="shared" si="3"/>
        <v>100</v>
      </c>
      <c r="F25" s="13">
        <f t="shared" si="3"/>
        <v>200</v>
      </c>
      <c r="G25" s="13">
        <f t="shared" si="3"/>
        <v>200</v>
      </c>
      <c r="H25" s="13">
        <f t="shared" si="3"/>
        <v>150</v>
      </c>
      <c r="I25" s="13">
        <f t="shared" si="3"/>
        <v>180</v>
      </c>
      <c r="J25" s="13">
        <f t="shared" si="3"/>
        <v>140</v>
      </c>
      <c r="K25" s="13">
        <f t="shared" si="3"/>
        <v>50</v>
      </c>
      <c r="L25" s="13">
        <f t="shared" si="3"/>
        <v>75</v>
      </c>
      <c r="M25" s="13">
        <f t="shared" si="3"/>
        <v>0</v>
      </c>
    </row>
    <row r="27" spans="1:14" ht="15.6" x14ac:dyDescent="0.3">
      <c r="A27" s="13" t="s">
        <v>53</v>
      </c>
      <c r="B27" s="13">
        <f t="shared" ref="B27:M27" si="4">B9</f>
        <v>875</v>
      </c>
      <c r="C27" s="13">
        <f t="shared" si="4"/>
        <v>910</v>
      </c>
      <c r="D27" s="13">
        <f t="shared" si="4"/>
        <v>915</v>
      </c>
      <c r="E27" s="13">
        <f t="shared" si="4"/>
        <v>800</v>
      </c>
      <c r="F27" s="13">
        <f t="shared" si="4"/>
        <v>975</v>
      </c>
      <c r="G27" s="13">
        <f t="shared" si="4"/>
        <v>960</v>
      </c>
      <c r="H27" s="13">
        <f t="shared" si="4"/>
        <v>675</v>
      </c>
      <c r="I27" s="13">
        <f t="shared" si="4"/>
        <v>675</v>
      </c>
      <c r="J27" s="13">
        <f t="shared" si="4"/>
        <v>590</v>
      </c>
      <c r="K27" s="13">
        <f t="shared" si="4"/>
        <v>420</v>
      </c>
      <c r="L27" s="13">
        <f t="shared" si="4"/>
        <v>315</v>
      </c>
      <c r="M27" s="13">
        <f t="shared" si="4"/>
        <v>255</v>
      </c>
    </row>
    <row r="28" spans="1:14" ht="15.6" x14ac:dyDescent="0.3">
      <c r="A28" s="13" t="s">
        <v>54</v>
      </c>
      <c r="B28" s="13">
        <f>B25</f>
        <v>570</v>
      </c>
      <c r="C28" s="13">
        <f>C25</f>
        <v>150</v>
      </c>
      <c r="D28" s="13">
        <f>D25</f>
        <v>100</v>
      </c>
      <c r="E28" s="13">
        <f t="shared" ref="E28:M28" si="5">E25</f>
        <v>100</v>
      </c>
      <c r="F28" s="13">
        <f t="shared" si="5"/>
        <v>200</v>
      </c>
      <c r="G28" s="13">
        <f t="shared" si="5"/>
        <v>200</v>
      </c>
      <c r="H28" s="13">
        <f t="shared" si="5"/>
        <v>150</v>
      </c>
      <c r="I28" s="13">
        <f t="shared" si="5"/>
        <v>180</v>
      </c>
      <c r="J28" s="13">
        <f t="shared" si="5"/>
        <v>140</v>
      </c>
      <c r="K28" s="13">
        <f t="shared" si="5"/>
        <v>50</v>
      </c>
      <c r="L28" s="13">
        <f t="shared" si="5"/>
        <v>75</v>
      </c>
      <c r="M28" s="13">
        <f t="shared" si="5"/>
        <v>0</v>
      </c>
    </row>
    <row r="30" spans="1:14" ht="15.6" x14ac:dyDescent="0.3">
      <c r="A30" s="14" t="s">
        <v>55</v>
      </c>
      <c r="B30" s="13">
        <f>B27-B28</f>
        <v>305</v>
      </c>
      <c r="C30" s="13">
        <f>C27-C28</f>
        <v>760</v>
      </c>
      <c r="D30" s="13">
        <f>D27-D28</f>
        <v>815</v>
      </c>
      <c r="E30" s="13">
        <f t="shared" ref="E30:M30" si="6">E27-E28</f>
        <v>700</v>
      </c>
      <c r="F30" s="13">
        <f t="shared" si="6"/>
        <v>775</v>
      </c>
      <c r="G30" s="13">
        <f t="shared" si="6"/>
        <v>760</v>
      </c>
      <c r="H30" s="13">
        <f t="shared" si="6"/>
        <v>525</v>
      </c>
      <c r="I30" s="13">
        <f t="shared" si="6"/>
        <v>495</v>
      </c>
      <c r="J30" s="13">
        <f t="shared" si="6"/>
        <v>450</v>
      </c>
      <c r="K30" s="13">
        <f t="shared" si="6"/>
        <v>370</v>
      </c>
      <c r="L30" s="13">
        <f t="shared" si="6"/>
        <v>240</v>
      </c>
      <c r="M30" s="13">
        <f t="shared" si="6"/>
        <v>255</v>
      </c>
    </row>
    <row r="31" spans="1:14" ht="15.6" x14ac:dyDescent="0.3">
      <c r="A31" s="13" t="s">
        <v>56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</row>
    <row r="32" spans="1:14" ht="15.6" x14ac:dyDescent="0.3">
      <c r="A32" s="13" t="s">
        <v>57</v>
      </c>
      <c r="B32" s="13">
        <f>B30-B31</f>
        <v>305</v>
      </c>
      <c r="C32" s="13">
        <f>C30-C31</f>
        <v>760</v>
      </c>
      <c r="D32" s="13">
        <f>D30-D31</f>
        <v>815</v>
      </c>
      <c r="E32" s="13">
        <f t="shared" ref="E32:M32" si="7">E30-E31</f>
        <v>700</v>
      </c>
      <c r="F32" s="13">
        <f t="shared" si="7"/>
        <v>775</v>
      </c>
      <c r="G32" s="13">
        <f t="shared" si="7"/>
        <v>760</v>
      </c>
      <c r="H32" s="13">
        <f t="shared" si="7"/>
        <v>525</v>
      </c>
      <c r="I32" s="13">
        <f t="shared" si="7"/>
        <v>495</v>
      </c>
      <c r="J32" s="13">
        <f t="shared" si="7"/>
        <v>450</v>
      </c>
      <c r="K32" s="13">
        <f t="shared" si="7"/>
        <v>370</v>
      </c>
      <c r="L32" s="13">
        <f t="shared" si="7"/>
        <v>240</v>
      </c>
      <c r="M32" s="13">
        <f t="shared" si="7"/>
        <v>255</v>
      </c>
      <c r="N32" s="16"/>
    </row>
    <row r="33" spans="1:14" ht="15.6" x14ac:dyDescent="0.3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7C0FE-D70B-4BF7-8094-468C6D7CAF2D}">
  <dimension ref="A1:M12"/>
  <sheetViews>
    <sheetView workbookViewId="0">
      <selection activeCell="G21" sqref="G21"/>
    </sheetView>
  </sheetViews>
  <sheetFormatPr defaultRowHeight="14.4" x14ac:dyDescent="0.3"/>
  <cols>
    <col min="1" max="1" width="17.77734375" customWidth="1"/>
    <col min="2" max="2" width="13" customWidth="1"/>
    <col min="3" max="3" width="13.21875" customWidth="1"/>
    <col min="4" max="4" width="13.44140625" customWidth="1"/>
    <col min="5" max="5" width="13.21875" customWidth="1"/>
    <col min="6" max="6" width="13.109375" customWidth="1"/>
    <col min="7" max="7" width="13.44140625" customWidth="1"/>
    <col min="8" max="8" width="13.5546875" customWidth="1"/>
    <col min="9" max="9" width="13.77734375" customWidth="1"/>
    <col min="10" max="10" width="13.88671875" customWidth="1"/>
    <col min="11" max="11" width="13.44140625" customWidth="1"/>
    <col min="12" max="13" width="13.5546875" customWidth="1"/>
  </cols>
  <sheetData>
    <row r="1" spans="1:13" x14ac:dyDescent="0.3">
      <c r="B1" s="4" t="s">
        <v>64</v>
      </c>
    </row>
    <row r="2" spans="1:13" ht="15.6" x14ac:dyDescent="0.3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x14ac:dyDescent="0.3">
      <c r="A3" s="20"/>
    </row>
    <row r="4" spans="1:13" x14ac:dyDescent="0.3">
      <c r="A4" s="21" t="s">
        <v>60</v>
      </c>
      <c r="B4">
        <f>SUM('cash flow stmt year 1'!B3:M3)</f>
        <v>32705</v>
      </c>
    </row>
    <row r="5" spans="1:13" x14ac:dyDescent="0.3">
      <c r="A5" s="20"/>
    </row>
    <row r="6" spans="1:13" x14ac:dyDescent="0.3">
      <c r="A6" s="21" t="s">
        <v>61</v>
      </c>
      <c r="B6">
        <f>SUM('cash flow stmt year 1'!B20:M20)</f>
        <v>180</v>
      </c>
    </row>
    <row r="7" spans="1:13" x14ac:dyDescent="0.3">
      <c r="A7" s="20"/>
    </row>
    <row r="8" spans="1:13" x14ac:dyDescent="0.3">
      <c r="A8" s="21" t="s">
        <v>62</v>
      </c>
      <c r="B8">
        <v>3500</v>
      </c>
      <c r="C8" s="22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x14ac:dyDescent="0.3">
      <c r="A9" s="20"/>
    </row>
    <row r="10" spans="1:13" x14ac:dyDescent="0.3">
      <c r="A10" s="21" t="s">
        <v>63</v>
      </c>
      <c r="B10">
        <f>B4-B8</f>
        <v>29205</v>
      </c>
    </row>
    <row r="11" spans="1:13" x14ac:dyDescent="0.3">
      <c r="A11" s="20"/>
    </row>
    <row r="12" spans="1:13" x14ac:dyDescent="0.3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</sheetData>
  <conditionalFormatting sqref="B4:M4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23EE1-31D6-4692-9D00-26AEAC343947}">
  <dimension ref="A1:M12"/>
  <sheetViews>
    <sheetView workbookViewId="0">
      <selection activeCell="D18" sqref="D18"/>
    </sheetView>
  </sheetViews>
  <sheetFormatPr defaultRowHeight="14.4" x14ac:dyDescent="0.3"/>
  <cols>
    <col min="1" max="1" width="17.77734375" customWidth="1"/>
    <col min="2" max="2" width="13" customWidth="1"/>
    <col min="3" max="3" width="13.21875" customWidth="1"/>
    <col min="4" max="4" width="13.44140625" customWidth="1"/>
    <col min="5" max="5" width="13.21875" customWidth="1"/>
    <col min="6" max="6" width="13.109375" customWidth="1"/>
    <col min="7" max="7" width="13.44140625" customWidth="1"/>
    <col min="8" max="8" width="13.5546875" customWidth="1"/>
    <col min="9" max="9" width="13.77734375" customWidth="1"/>
    <col min="10" max="10" width="13.88671875" customWidth="1"/>
    <col min="11" max="11" width="13.44140625" customWidth="1"/>
    <col min="12" max="13" width="13.5546875" customWidth="1"/>
  </cols>
  <sheetData>
    <row r="1" spans="1:13" x14ac:dyDescent="0.3">
      <c r="B1" s="4" t="s">
        <v>70</v>
      </c>
    </row>
    <row r="2" spans="1:13" ht="15.6" x14ac:dyDescent="0.3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x14ac:dyDescent="0.3">
      <c r="A3" s="20"/>
    </row>
    <row r="4" spans="1:13" x14ac:dyDescent="0.3">
      <c r="A4" s="21" t="s">
        <v>60</v>
      </c>
      <c r="B4">
        <f>SUM('cash flow year2'!B3:M3)</f>
        <v>34367</v>
      </c>
    </row>
    <row r="5" spans="1:13" x14ac:dyDescent="0.3">
      <c r="A5" s="20"/>
    </row>
    <row r="6" spans="1:13" x14ac:dyDescent="0.3">
      <c r="A6" s="21" t="s">
        <v>61</v>
      </c>
      <c r="B6">
        <f>SUM('cash flow year2'!B20:M20)</f>
        <v>300</v>
      </c>
    </row>
    <row r="7" spans="1:13" x14ac:dyDescent="0.3">
      <c r="A7" s="20"/>
    </row>
    <row r="8" spans="1:13" x14ac:dyDescent="0.3">
      <c r="A8" s="21" t="s">
        <v>62</v>
      </c>
      <c r="B8">
        <v>3000</v>
      </c>
      <c r="C8" s="22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x14ac:dyDescent="0.3">
      <c r="A9" s="20"/>
    </row>
    <row r="10" spans="1:13" x14ac:dyDescent="0.3">
      <c r="A10" s="21" t="s">
        <v>63</v>
      </c>
      <c r="B10">
        <f>B4-B8</f>
        <v>31367</v>
      </c>
    </row>
    <row r="11" spans="1:13" x14ac:dyDescent="0.3">
      <c r="A11" s="20"/>
    </row>
    <row r="12" spans="1:13" x14ac:dyDescent="0.3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</sheetData>
  <conditionalFormatting sqref="B4:M4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2BD4A-13C8-4FF0-9F99-07774E696B26}">
  <dimension ref="A1:M12"/>
  <sheetViews>
    <sheetView workbookViewId="0">
      <selection activeCell="D10" sqref="D10"/>
    </sheetView>
  </sheetViews>
  <sheetFormatPr defaultRowHeight="14.4" x14ac:dyDescent="0.3"/>
  <cols>
    <col min="1" max="1" width="17.77734375" customWidth="1"/>
    <col min="2" max="2" width="13" customWidth="1"/>
    <col min="3" max="3" width="13.21875" customWidth="1"/>
    <col min="4" max="4" width="13.44140625" customWidth="1"/>
    <col min="5" max="5" width="13.21875" customWidth="1"/>
    <col min="6" max="6" width="13.109375" customWidth="1"/>
    <col min="7" max="7" width="13.44140625" customWidth="1"/>
    <col min="8" max="8" width="13.5546875" customWidth="1"/>
    <col min="9" max="9" width="13.77734375" customWidth="1"/>
    <col min="10" max="10" width="13.88671875" customWidth="1"/>
    <col min="11" max="11" width="13.44140625" customWidth="1"/>
    <col min="12" max="13" width="13.5546875" customWidth="1"/>
  </cols>
  <sheetData>
    <row r="1" spans="1:13" x14ac:dyDescent="0.3">
      <c r="B1" s="4" t="s">
        <v>69</v>
      </c>
    </row>
    <row r="2" spans="1:13" ht="15.6" x14ac:dyDescent="0.3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x14ac:dyDescent="0.3">
      <c r="A3" s="20"/>
    </row>
    <row r="4" spans="1:13" x14ac:dyDescent="0.3">
      <c r="A4" s="21" t="s">
        <v>60</v>
      </c>
      <c r="B4">
        <f>SUM('cash flow year3'!B3:M3)</f>
        <v>40810</v>
      </c>
    </row>
    <row r="5" spans="1:13" x14ac:dyDescent="0.3">
      <c r="A5" s="20"/>
    </row>
    <row r="6" spans="1:13" x14ac:dyDescent="0.3">
      <c r="A6" s="21" t="s">
        <v>61</v>
      </c>
      <c r="B6">
        <f>SUM('cash flow year3'!B20:M20)</f>
        <v>220</v>
      </c>
    </row>
    <row r="7" spans="1:13" x14ac:dyDescent="0.3">
      <c r="A7" s="20"/>
    </row>
    <row r="8" spans="1:13" x14ac:dyDescent="0.3">
      <c r="A8" s="21" t="s">
        <v>62</v>
      </c>
      <c r="B8">
        <v>3000</v>
      </c>
      <c r="C8" s="22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x14ac:dyDescent="0.3">
      <c r="A9" s="20"/>
    </row>
    <row r="10" spans="1:13" x14ac:dyDescent="0.3">
      <c r="A10" s="21" t="s">
        <v>63</v>
      </c>
      <c r="B10">
        <f>B4-B8</f>
        <v>37810</v>
      </c>
    </row>
    <row r="11" spans="1:13" x14ac:dyDescent="0.3">
      <c r="A11" s="20"/>
    </row>
    <row r="12" spans="1:13" x14ac:dyDescent="0.3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</sheetData>
  <conditionalFormatting sqref="B4:M4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income stmt year1</vt:lpstr>
      <vt:lpstr>income stmt year2</vt:lpstr>
      <vt:lpstr>Income stmt year3</vt:lpstr>
      <vt:lpstr>cash flow stmt year 1</vt:lpstr>
      <vt:lpstr>cash flow year2</vt:lpstr>
      <vt:lpstr>cash flow year3</vt:lpstr>
      <vt:lpstr>balance sheet year1</vt:lpstr>
      <vt:lpstr>balance sheet year 2</vt:lpstr>
      <vt:lpstr>balance sheet year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netharshana manganoorjaisrivel</dc:creator>
  <cp:lastModifiedBy>netharshana manganoorjaisrivel</cp:lastModifiedBy>
  <dcterms:created xsi:type="dcterms:W3CDTF">2025-03-03T18:02:19Z</dcterms:created>
  <dcterms:modified xsi:type="dcterms:W3CDTF">2025-03-31T16:50:40Z</dcterms:modified>
</cp:coreProperties>
</file>